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sg-prod.fs.osg.ufl.edu\hr-fs-fs01\Home\jhowerton\Desktop\LimMon\CY Worksheets\"/>
    </mc:Choice>
  </mc:AlternateContent>
  <xr:revisionPtr revIDLastSave="0" documentId="13_ncr:1_{F23F3280-D6BE-442C-806F-1C23E63E452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art" sheetId="13" r:id="rId1"/>
    <sheet name="CY2020" sheetId="1" r:id="rId2"/>
    <sheet name="Info" sheetId="12" r:id="rId3"/>
    <sheet name="Deadlines" sheetId="9" r:id="rId4"/>
    <sheet name="Help" sheetId="14" r:id="rId5"/>
    <sheet name="Printable" sheetId="15" r:id="rId6"/>
  </sheets>
  <definedNames>
    <definedName name="Deadlines">Deadlines!$A$1:$M$3</definedName>
    <definedName name="_xlnm.Print_Area" localSheetId="1">'CY2020'!$A$2:$H$38</definedName>
    <definedName name="_xlnm.Print_Area" localSheetId="3">Deadlines!$A$4:$B$5</definedName>
    <definedName name="_xlnm.Print_Area" localSheetId="4">Help!$B$81:$B$82</definedName>
    <definedName name="_xlnm.Print_Area" localSheetId="2">Info!$A$2</definedName>
    <definedName name="_xlnm.Print_Area" localSheetId="5">Printable!$A$2:$H$38</definedName>
    <definedName name="_xlnm.Print_Area" localSheetId="0">Start!$A$31:$B$33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5" l="1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8" i="15"/>
  <c r="C8" i="15"/>
  <c r="D8" i="15"/>
  <c r="D35" i="15" s="1"/>
  <c r="C9" i="15"/>
  <c r="D9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E16" i="15" s="1"/>
  <c r="D16" i="15"/>
  <c r="C17" i="15"/>
  <c r="D17" i="15"/>
  <c r="C18" i="15"/>
  <c r="D18" i="15"/>
  <c r="C19" i="15"/>
  <c r="D19" i="15"/>
  <c r="E19" i="15" s="1"/>
  <c r="C20" i="15"/>
  <c r="D20" i="15"/>
  <c r="C21" i="15"/>
  <c r="D21" i="15"/>
  <c r="C22" i="15"/>
  <c r="E22" i="15" s="1"/>
  <c r="D22" i="15"/>
  <c r="C23" i="15"/>
  <c r="E23" i="15" s="1"/>
  <c r="D23" i="15"/>
  <c r="C24" i="15"/>
  <c r="E24" i="15" s="1"/>
  <c r="D24" i="15"/>
  <c r="C25" i="15"/>
  <c r="D25" i="15"/>
  <c r="C26" i="15"/>
  <c r="D26" i="15"/>
  <c r="C27" i="15"/>
  <c r="D27" i="15"/>
  <c r="C28" i="15"/>
  <c r="E28" i="15" s="1"/>
  <c r="D28" i="15"/>
  <c r="C29" i="15"/>
  <c r="D29" i="15"/>
  <c r="C30" i="15"/>
  <c r="D30" i="15"/>
  <c r="C31" i="15"/>
  <c r="D31" i="15"/>
  <c r="C32" i="15"/>
  <c r="D32" i="15"/>
  <c r="C33" i="15"/>
  <c r="D33" i="15"/>
  <c r="C34" i="15"/>
  <c r="E34" i="15" s="1"/>
  <c r="D34" i="15"/>
  <c r="B9" i="15"/>
  <c r="B10" i="15"/>
  <c r="B11" i="15"/>
  <c r="E11" i="15" s="1"/>
  <c r="B12" i="15"/>
  <c r="E12" i="15" s="1"/>
  <c r="B13" i="15"/>
  <c r="B14" i="15"/>
  <c r="B15" i="15"/>
  <c r="B16" i="15"/>
  <c r="B17" i="15"/>
  <c r="E17" i="15" s="1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E31" i="15" s="1"/>
  <c r="B32" i="15"/>
  <c r="B33" i="15"/>
  <c r="B34" i="15"/>
  <c r="E30" i="15"/>
  <c r="E29" i="15"/>
  <c r="E18" i="15" l="1"/>
  <c r="E10" i="15"/>
  <c r="C35" i="15"/>
  <c r="H35" i="15"/>
  <c r="E15" i="15"/>
  <c r="E26" i="15"/>
  <c r="E14" i="15"/>
  <c r="E25" i="15"/>
  <c r="E13" i="15"/>
  <c r="E27" i="15"/>
  <c r="E33" i="15"/>
  <c r="E21" i="15"/>
  <c r="E9" i="15"/>
  <c r="E32" i="15"/>
  <c r="E20" i="15"/>
  <c r="B35" i="15"/>
  <c r="E8" i="15"/>
  <c r="AK19" i="14"/>
  <c r="M21" i="14"/>
  <c r="F6" i="9"/>
  <c r="F7" i="9" s="1"/>
  <c r="F8" i="9" s="1"/>
  <c r="F9" i="9" s="1"/>
  <c r="F10" i="9" s="1"/>
  <c r="F11" i="9" s="1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F22" i="9" s="1"/>
  <c r="F23" i="9" s="1"/>
  <c r="F24" i="9" s="1"/>
  <c r="F25" i="9" s="1"/>
  <c r="F26" i="9" s="1"/>
  <c r="F27" i="9" s="1"/>
  <c r="F28" i="9" s="1"/>
  <c r="F29" i="9" s="1"/>
  <c r="F30" i="9" s="1"/>
  <c r="E35" i="15" l="1"/>
  <c r="H35" i="1"/>
  <c r="C35" i="1"/>
  <c r="D35" i="1"/>
  <c r="B35" i="1"/>
  <c r="E34" i="1"/>
  <c r="A32" i="13" l="1"/>
  <c r="K3" i="1" l="1"/>
  <c r="G36" i="1" s="1"/>
  <c r="G5" i="15"/>
  <c r="K3" i="15"/>
  <c r="A6" i="15"/>
  <c r="A5" i="15"/>
  <c r="G6" i="15"/>
  <c r="AK7" i="14"/>
  <c r="AP9" i="14" s="1"/>
  <c r="M7" i="14"/>
  <c r="R9" i="14" s="1"/>
  <c r="G6" i="1"/>
  <c r="G5" i="1"/>
  <c r="A6" i="1"/>
  <c r="A5" i="1"/>
  <c r="AP21" i="14"/>
  <c r="R23" i="14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8" i="1"/>
  <c r="G36" i="15" l="1"/>
  <c r="A36" i="15"/>
  <c r="AA31" i="14"/>
  <c r="C31" i="14"/>
  <c r="E35" i="1" l="1"/>
  <c r="A3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Howerton,Jacqueline L</author>
  </authors>
  <commentList>
    <comment ref="B7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Employer 5.14% and Mandatory Empoyee 3.00% contributions </t>
        </r>
        <r>
          <rPr>
            <b/>
            <sz val="9"/>
            <color indexed="81"/>
            <rFont val="Tahoma"/>
            <family val="2"/>
          </rPr>
          <t>DO NOT</t>
        </r>
        <r>
          <rPr>
            <sz val="9"/>
            <color indexed="81"/>
            <rFont val="Tahoma"/>
            <family val="2"/>
          </rPr>
          <t xml:space="preserve"> count toward this limit</t>
        </r>
      </text>
    </comment>
  </commentList>
</comments>
</file>

<file path=xl/sharedStrings.xml><?xml version="1.0" encoding="utf-8"?>
<sst xmlns="http://schemas.openxmlformats.org/spreadsheetml/2006/main" count="163" uniqueCount="77">
  <si>
    <t>TOTALS</t>
  </si>
  <si>
    <t>403(b) Plan(s)</t>
  </si>
  <si>
    <t>Paycheck Date</t>
  </si>
  <si>
    <r>
      <rPr>
        <b/>
        <sz val="11"/>
        <rFont val="Calibri"/>
        <family val="2"/>
        <scheme val="minor"/>
      </rPr>
      <t>Paycheck Date</t>
    </r>
    <r>
      <rPr>
        <sz val="11"/>
        <rFont val="Calibri"/>
        <family val="2"/>
        <scheme val="minor"/>
      </rPr>
      <t xml:space="preserve">
(</t>
    </r>
    <r>
      <rPr>
        <sz val="8"/>
        <rFont val="Calibri"/>
        <family val="2"/>
        <scheme val="minor"/>
      </rPr>
      <t>Subject to change)</t>
    </r>
  </si>
  <si>
    <t>Voluntary SUSORP 403(b) Contributions</t>
  </si>
  <si>
    <t>Step 1:</t>
  </si>
  <si>
    <t>Complete the ORP-CHANGE-1 form</t>
  </si>
  <si>
    <t>Step 2:</t>
  </si>
  <si>
    <t>Interoffice Mail:  P.O. Box 115007</t>
  </si>
  <si>
    <t>Mailing Address:  903 W University Avenue   /   Gainesville, FL  32601   /   ATTN:  UF Benefits</t>
  </si>
  <si>
    <t>Submit the ORP-CHANGE-1 form to UF Benefits (we will complete the Employer section at the bottom)</t>
  </si>
  <si>
    <r>
      <t xml:space="preserve">Email:  </t>
    </r>
    <r>
      <rPr>
        <sz val="14"/>
        <color theme="1"/>
        <rFont val="Calibri"/>
        <family val="2"/>
        <scheme val="minor"/>
      </rPr>
      <t xml:space="preserve">  </t>
    </r>
  </si>
  <si>
    <t>Fax:  352-392-5166</t>
  </si>
  <si>
    <t>Step 3:</t>
  </si>
  <si>
    <t>Complete a Salary Reduction Agreement (SRA)</t>
  </si>
  <si>
    <t>Submit the SRA to UF Benefits</t>
  </si>
  <si>
    <t>Monitor your paychecks closely to ensure the change has taken place.  Contact UF Benefits with any questions.</t>
  </si>
  <si>
    <t></t>
  </si>
  <si>
    <t>Step 4:</t>
  </si>
  <si>
    <t>In myUFL, navigate to Main Menu &gt; My Self Service &gt; Payroll and Compensation &gt; View Paycheck</t>
  </si>
  <si>
    <t>In the "Before-Tax Deductions" box, look for "ORP Employee Contribution"</t>
  </si>
  <si>
    <t>For after-tax Roth UF 403(b) contributions, look in the "After-Tax Deductions" box</t>
  </si>
  <si>
    <t>For tax-deferred UF 403(b) contributions, look in the "Before-Tax Deductions" box</t>
  </si>
  <si>
    <t>403(b) Contribution Changes</t>
  </si>
  <si>
    <r>
      <t xml:space="preserve">The IRS limit on </t>
    </r>
    <r>
      <rPr>
        <b/>
        <u/>
        <sz val="11"/>
        <color theme="0"/>
        <rFont val="Arial"/>
        <family val="2"/>
      </rPr>
      <t>voluntary</t>
    </r>
    <r>
      <rPr>
        <b/>
        <sz val="11"/>
        <color theme="0"/>
        <rFont val="Arial"/>
        <family val="2"/>
      </rPr>
      <t xml:space="preserve"> contributions to your 
</t>
    </r>
  </si>
  <si>
    <t>Will you be 50 years of age or older as of December 31st?</t>
  </si>
  <si>
    <t>2019 Limit</t>
  </si>
  <si>
    <t xml:space="preserve">The IRS limit on contributions to your 
</t>
  </si>
  <si>
    <t>To make changes to your SUSORP, tax-deferred UF 403(b), and/or after-tax Roth UF 403(b) contributions, your change form(s) must be received in good order by the UF Benefits office by 5:00 p.m. on the pay period closing date.</t>
  </si>
  <si>
    <t>Tax-Deferred
UF 403(b) 
Contributions</t>
  </si>
  <si>
    <t>After-Tax 
Roth UF 403(b) 
Contributions</t>
  </si>
  <si>
    <t>457 Deferred Compensation Contributions</t>
  </si>
  <si>
    <t>How to change contributions to voluntary 403(b) plans</t>
  </si>
  <si>
    <t>How to change contributions to the 457 Deferred Compensation plan</t>
  </si>
  <si>
    <t>Contact a provider company listed on the Deferred Comp website and a representative will assist you</t>
  </si>
  <si>
    <t>-OR-</t>
  </si>
  <si>
    <t>Click on the "Enroll Now" button in the top right corner of the Deferred Comp website and follow the instructions</t>
  </si>
  <si>
    <t>Monitor your paychecks closely to ensure the change has taken place.  Contact your provider company or the Bureau of Deferred Compenation with any questions.</t>
  </si>
  <si>
    <t>In the "Before-Tax Deductions" box, look for "Florida Deferred Compensation"</t>
  </si>
  <si>
    <t>Contact your provider company and a representative will assist you</t>
  </si>
  <si>
    <t>Click on the "Increase Contributions" button in the top right corner of the Deferred Comp website and follow the instructions</t>
  </si>
  <si>
    <t>457 Deferred Compensation Contribution Changes</t>
  </si>
  <si>
    <r>
      <t xml:space="preserve">Pay Period Closing Date
</t>
    </r>
    <r>
      <rPr>
        <sz val="8"/>
        <color theme="0"/>
        <rFont val="Calibri"/>
        <family val="2"/>
        <scheme val="minor"/>
      </rPr>
      <t>* Denotes early pay period closing</t>
    </r>
  </si>
  <si>
    <t>457 Deadline Date</t>
  </si>
  <si>
    <t>To make changes to your 457 Deferred Compensation contributions, your change must be processed by the Bureau of Deferred Compensation by the close of business on the 457 deadline date.</t>
  </si>
  <si>
    <t>Contact a provider company to open the account</t>
  </si>
  <si>
    <t>403(b) Contributions</t>
  </si>
  <si>
    <t>457 Deferred Comp Contributions</t>
  </si>
  <si>
    <t>Biweekly Total</t>
  </si>
  <si>
    <t>457 Deferred Comp Plan</t>
  </si>
  <si>
    <t>Yes</t>
  </si>
  <si>
    <t>This year, I want to contribute a total of:</t>
  </si>
  <si>
    <t xml:space="preserve">The IRS limit </t>
  </si>
  <si>
    <t>So far this year, I've already contributed:</t>
  </si>
  <si>
    <t>Tax-Deferred UF 403(b)</t>
  </si>
  <si>
    <t>After-Tax Roth UF 403(b)</t>
  </si>
  <si>
    <t>457 Deferred Comp</t>
  </si>
  <si>
    <t>Standard</t>
  </si>
  <si>
    <t>Other - enter here:</t>
  </si>
  <si>
    <t>The number of remaining paychecks where I'll have these contributions:</t>
  </si>
  <si>
    <t>No</t>
  </si>
  <si>
    <t>*</t>
  </si>
  <si>
    <t>Biweekly 403(b) Contributions 
Needed to Reach Goal</t>
  </si>
  <si>
    <t>Voluntary SUSORP</t>
  </si>
  <si>
    <r>
      <t xml:space="preserve">To </t>
    </r>
    <r>
      <rPr>
        <b/>
        <sz val="14"/>
        <color rgb="FFF6903C"/>
        <rFont val="Calibri"/>
        <family val="2"/>
        <scheme val="minor"/>
      </rPr>
      <t>start</t>
    </r>
    <r>
      <rPr>
        <b/>
        <sz val="14"/>
        <color theme="9" tint="-0.249977111117893"/>
        <rFont val="Calibri"/>
        <family val="2"/>
        <scheme val="minor"/>
      </rPr>
      <t xml:space="preserve"> </t>
    </r>
    <r>
      <rPr>
        <b/>
        <sz val="14"/>
        <color theme="0"/>
        <rFont val="Calibri"/>
        <family val="2"/>
        <scheme val="minor"/>
      </rPr>
      <t xml:space="preserve">contributions to the </t>
    </r>
    <r>
      <rPr>
        <b/>
        <sz val="18"/>
        <color rgb="FFF6903C"/>
        <rFont val="Calibri"/>
        <family val="2"/>
        <scheme val="minor"/>
      </rPr>
      <t>457 Deferred Compensation</t>
    </r>
    <r>
      <rPr>
        <b/>
        <sz val="14"/>
        <color theme="9" tint="-0.249977111117893"/>
        <rFont val="Calibri"/>
        <family val="2"/>
        <scheme val="minor"/>
      </rPr>
      <t xml:space="preserve"> </t>
    </r>
    <r>
      <rPr>
        <b/>
        <sz val="14"/>
        <color theme="0"/>
        <rFont val="Calibri"/>
        <family val="2"/>
        <scheme val="minor"/>
      </rPr>
      <t>plan</t>
    </r>
  </si>
  <si>
    <r>
      <t xml:space="preserve">To </t>
    </r>
    <r>
      <rPr>
        <b/>
        <sz val="14"/>
        <color rgb="FFF6903C"/>
        <rFont val="Calibri"/>
        <family val="2"/>
        <scheme val="minor"/>
      </rPr>
      <t>increase</t>
    </r>
    <r>
      <rPr>
        <b/>
        <sz val="14"/>
        <color theme="9" tint="-0.249977111117893"/>
        <rFont val="Calibri"/>
        <family val="2"/>
        <scheme val="minor"/>
      </rPr>
      <t xml:space="preserve"> </t>
    </r>
    <r>
      <rPr>
        <b/>
        <sz val="14"/>
        <color theme="0"/>
        <rFont val="Calibri"/>
        <family val="2"/>
        <scheme val="minor"/>
      </rPr>
      <t xml:space="preserve">contributions to the </t>
    </r>
    <r>
      <rPr>
        <b/>
        <sz val="18"/>
        <color rgb="FFF6903C"/>
        <rFont val="Calibri"/>
        <family val="2"/>
        <scheme val="minor"/>
      </rPr>
      <t>457 Deferred Compensation</t>
    </r>
    <r>
      <rPr>
        <b/>
        <sz val="14"/>
        <color theme="9" tint="-0.249977111117893"/>
        <rFont val="Calibri"/>
        <family val="2"/>
        <scheme val="minor"/>
      </rPr>
      <t xml:space="preserve"> </t>
    </r>
    <r>
      <rPr>
        <b/>
        <sz val="14"/>
        <color theme="0"/>
        <rFont val="Calibri"/>
        <family val="2"/>
        <scheme val="minor"/>
      </rPr>
      <t>plan</t>
    </r>
  </si>
  <si>
    <r>
      <t xml:space="preserve">To </t>
    </r>
    <r>
      <rPr>
        <b/>
        <sz val="14"/>
        <color rgb="FFF6903C"/>
        <rFont val="Calibri"/>
        <family val="2"/>
        <scheme val="minor"/>
      </rPr>
      <t>decrease/stop</t>
    </r>
    <r>
      <rPr>
        <b/>
        <sz val="14"/>
        <color theme="9" tint="-0.249977111117893"/>
        <rFont val="Calibri"/>
        <family val="2"/>
        <scheme val="minor"/>
      </rPr>
      <t xml:space="preserve"> </t>
    </r>
    <r>
      <rPr>
        <b/>
        <sz val="14"/>
        <color theme="0"/>
        <rFont val="Calibri"/>
        <family val="2"/>
        <scheme val="minor"/>
      </rPr>
      <t xml:space="preserve">contributions to the </t>
    </r>
    <r>
      <rPr>
        <b/>
        <sz val="18"/>
        <color rgb="FFF6903C"/>
        <rFont val="Calibri"/>
        <family val="2"/>
        <scheme val="minor"/>
      </rPr>
      <t>457 Deferred Compensation</t>
    </r>
    <r>
      <rPr>
        <b/>
        <sz val="14"/>
        <color theme="9" tint="-0.249977111117893"/>
        <rFont val="Calibri"/>
        <family val="2"/>
        <scheme val="minor"/>
      </rPr>
      <t xml:space="preserve"> </t>
    </r>
    <r>
      <rPr>
        <b/>
        <sz val="14"/>
        <color theme="0"/>
        <rFont val="Calibri"/>
        <family val="2"/>
        <scheme val="minor"/>
      </rPr>
      <t>plan</t>
    </r>
  </si>
  <si>
    <t>Biweekly 457 Deferred Comp Contributions 
Needed to Reach Goal</t>
  </si>
  <si>
    <r>
      <t xml:space="preserve">Email:                                        </t>
    </r>
    <r>
      <rPr>
        <sz val="11"/>
        <color theme="9" tint="-0.249977111117893"/>
        <rFont val="Calibri"/>
        <family val="2"/>
        <scheme val="minor"/>
      </rPr>
      <t xml:space="preserve">IF EMAILING, DO NOT PUT YOUR SOCIAL SECURITY NUMBER ON THE FORM - Instead, please include your UF ID in the body of the email </t>
    </r>
    <r>
      <rPr>
        <sz val="11"/>
        <color theme="1"/>
        <rFont val="Calibri"/>
        <family val="2"/>
        <scheme val="minor"/>
      </rPr>
      <t xml:space="preserve">  </t>
    </r>
  </si>
  <si>
    <t>Monitor your paychecks closely to ensure the change has taken place.  Contact your provider company or the Bureau of Deferred Comp with any questions.</t>
  </si>
  <si>
    <t>Enter your biweekly contributions on this worksheet to see your calendar-year totals</t>
  </si>
  <si>
    <r>
      <t xml:space="preserve">Paycheck Date
</t>
    </r>
    <r>
      <rPr>
        <sz val="8"/>
        <color theme="0"/>
        <rFont val="Calibri"/>
        <family val="2"/>
        <scheme val="minor"/>
      </rPr>
      <t>*Denotes early paycheck</t>
    </r>
  </si>
  <si>
    <r>
      <t xml:space="preserve">The IRS limit on </t>
    </r>
    <r>
      <rPr>
        <b/>
        <u/>
        <sz val="11"/>
        <rFont val="Arial"/>
        <family val="2"/>
      </rPr>
      <t>voluntary</t>
    </r>
    <r>
      <rPr>
        <b/>
        <sz val="11"/>
        <rFont val="Arial"/>
        <family val="2"/>
      </rPr>
      <t xml:space="preserve"> contributions to your 
</t>
    </r>
  </si>
  <si>
    <t>Tax Deferred
UF 403(b) 
Contributions</t>
  </si>
  <si>
    <r>
      <t xml:space="preserve">UF 403(b) PLAN -- To </t>
    </r>
    <r>
      <rPr>
        <b/>
        <sz val="14"/>
        <color theme="9" tint="-0.249977111117893"/>
        <rFont val="Calibri"/>
        <family val="2"/>
        <scheme val="minor"/>
      </rPr>
      <t>start</t>
    </r>
    <r>
      <rPr>
        <b/>
        <sz val="14"/>
        <color theme="0"/>
        <rFont val="Calibri"/>
        <family val="2"/>
        <scheme val="minor"/>
      </rPr>
      <t xml:space="preserve"> contributions to the tax-deferred UF 403(b) plan   -OR-   the after-tax Roth UF 403(b) plan:</t>
    </r>
  </si>
  <si>
    <r>
      <t xml:space="preserve">UF 403(b) PLAN -- To </t>
    </r>
    <r>
      <rPr>
        <b/>
        <sz val="14"/>
        <color theme="9" tint="-0.249977111117893"/>
        <rFont val="Calibri"/>
        <family val="2"/>
        <scheme val="minor"/>
      </rPr>
      <t>increase/decrease/stop</t>
    </r>
    <r>
      <rPr>
        <b/>
        <sz val="14"/>
        <color theme="0"/>
        <rFont val="Calibri"/>
        <family val="2"/>
        <scheme val="minor"/>
      </rPr>
      <t xml:space="preserve"> contributions to the tax-deferred UF 403(b) plan   -OR-   the after-tax Roth UF 403(b) plan:</t>
    </r>
  </si>
  <si>
    <r>
      <t xml:space="preserve">SUSORP PLAN -- To </t>
    </r>
    <r>
      <rPr>
        <b/>
        <sz val="14"/>
        <color theme="9" tint="-0.249977111117893"/>
        <rFont val="Calibri"/>
        <family val="2"/>
        <scheme val="minor"/>
      </rPr>
      <t>start/increase/decrease/stop</t>
    </r>
    <r>
      <rPr>
        <b/>
        <sz val="14"/>
        <color theme="0"/>
        <rFont val="Calibri"/>
        <family val="2"/>
        <scheme val="minor"/>
      </rPr>
      <t xml:space="preserve"> your voluntary employee contributions: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</si>
</sst>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b/>
      <sz val="11"/>
      <color rgb="FFC00000"/>
      <name val="Arial"/>
      <family val="2"/>
    </font>
    <font>
      <b/>
      <sz val="18"/>
      <color theme="1"/>
      <name val="Arial"/>
      <family val="2"/>
    </font>
    <font>
      <u/>
      <sz val="11"/>
      <color theme="10"/>
      <name val="Calibri"/>
      <family val="2"/>
    </font>
    <font>
      <b/>
      <u/>
      <sz val="11"/>
      <color theme="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b/>
      <sz val="18"/>
      <name val="Arial"/>
      <family val="2"/>
    </font>
    <font>
      <sz val="11"/>
      <color theme="1"/>
      <name val="Wingdings"/>
      <charset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name val="Arial"/>
      <family val="2"/>
    </font>
    <font>
      <sz val="11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9" tint="-0.249977111117893"/>
      <name val="Arial"/>
      <family val="2"/>
    </font>
    <font>
      <b/>
      <sz val="28"/>
      <color theme="3"/>
      <name val="Arial"/>
      <family val="2"/>
    </font>
    <font>
      <b/>
      <sz val="22"/>
      <color theme="0"/>
      <name val="Arial"/>
      <family val="2"/>
    </font>
    <font>
      <b/>
      <sz val="14"/>
      <color rgb="FFF6903C"/>
      <name val="Calibri"/>
      <family val="2"/>
      <scheme val="minor"/>
    </font>
    <font>
      <b/>
      <sz val="18"/>
      <color rgb="FFF6903C"/>
      <name val="Calibri"/>
      <family val="2"/>
      <scheme val="minor"/>
    </font>
    <font>
      <b/>
      <sz val="20"/>
      <color theme="9" tint="-0.249977111117893"/>
      <name val="Arial"/>
      <family val="2"/>
    </font>
    <font>
      <sz val="11"/>
      <color theme="3"/>
      <name val="Arial"/>
      <family val="2"/>
    </font>
    <font>
      <b/>
      <sz val="18"/>
      <color theme="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4" fontId="4" fillId="2" borderId="1" xfId="0" applyNumberFormat="1" applyFont="1" applyFill="1" applyBorder="1" applyProtection="1">
      <protection locked="0"/>
    </xf>
    <xf numFmtId="0" fontId="1" fillId="2" borderId="0" xfId="0" applyFont="1" applyFill="1" applyProtection="1"/>
    <xf numFmtId="0" fontId="4" fillId="2" borderId="0" xfId="0" applyFont="1" applyFill="1" applyAlignment="1" applyProtection="1">
      <alignment horizontal="center" wrapText="1"/>
    </xf>
    <xf numFmtId="4" fontId="4" fillId="3" borderId="1" xfId="0" applyNumberFormat="1" applyFont="1" applyFill="1" applyBorder="1" applyProtection="1"/>
    <xf numFmtId="0" fontId="4" fillId="2" borderId="0" xfId="0" applyFont="1" applyFill="1" applyProtection="1"/>
    <xf numFmtId="14" fontId="4" fillId="3" borderId="1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3" fillId="3" borderId="1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vertical="top" wrapText="1"/>
    </xf>
    <xf numFmtId="0" fontId="15" fillId="3" borderId="10" xfId="0" applyFont="1" applyFill="1" applyBorder="1" applyAlignment="1" applyProtection="1">
      <alignment horizontal="center" wrapText="1"/>
    </xf>
    <xf numFmtId="0" fontId="18" fillId="0" borderId="0" xfId="0" applyFont="1"/>
    <xf numFmtId="0" fontId="20" fillId="4" borderId="0" xfId="0" applyFont="1" applyFill="1"/>
    <xf numFmtId="0" fontId="21" fillId="4" borderId="0" xfId="0" applyFont="1" applyFill="1"/>
    <xf numFmtId="0" fontId="18" fillId="2" borderId="0" xfId="0" applyFont="1" applyFill="1"/>
    <xf numFmtId="0" fontId="0" fillId="2" borderId="0" xfId="0" applyFill="1"/>
    <xf numFmtId="0" fontId="16" fillId="5" borderId="0" xfId="0" applyFont="1" applyFill="1" applyAlignment="1">
      <alignment vertical="center"/>
    </xf>
    <xf numFmtId="0" fontId="17" fillId="2" borderId="0" xfId="0" applyFont="1" applyFill="1" applyAlignment="1">
      <alignment horizontal="right"/>
    </xf>
    <xf numFmtId="0" fontId="19" fillId="2" borderId="0" xfId="0" applyFont="1" applyFill="1" applyAlignment="1">
      <alignment horizontal="right"/>
    </xf>
    <xf numFmtId="0" fontId="10" fillId="2" borderId="0" xfId="0" applyFont="1" applyFill="1"/>
    <xf numFmtId="0" fontId="19" fillId="2" borderId="0" xfId="0" applyFont="1" applyFill="1"/>
    <xf numFmtId="0" fontId="1" fillId="0" borderId="0" xfId="0" applyFont="1"/>
    <xf numFmtId="0" fontId="26" fillId="2" borderId="0" xfId="0" applyFont="1" applyFill="1" applyProtection="1"/>
    <xf numFmtId="0" fontId="0" fillId="2" borderId="0" xfId="0" applyFill="1" applyBorder="1"/>
    <xf numFmtId="0" fontId="5" fillId="2" borderId="0" xfId="0" applyFont="1" applyFill="1" applyBorder="1" applyAlignment="1" applyProtection="1">
      <alignment horizontal="left" vertical="top" wrapText="1"/>
    </xf>
    <xf numFmtId="0" fontId="18" fillId="2" borderId="0" xfId="0" applyFont="1" applyFill="1" applyAlignment="1">
      <alignment horizontal="right"/>
    </xf>
    <xf numFmtId="0" fontId="18" fillId="2" borderId="0" xfId="0" quotePrefix="1" applyFont="1" applyFill="1" applyAlignment="1">
      <alignment horizontal="right"/>
    </xf>
    <xf numFmtId="0" fontId="24" fillId="4" borderId="0" xfId="0" applyFont="1" applyFill="1" applyAlignment="1">
      <alignment wrapText="1"/>
    </xf>
    <xf numFmtId="0" fontId="21" fillId="4" borderId="0" xfId="0" applyFont="1" applyFill="1" applyAlignment="1">
      <alignment wrapText="1"/>
    </xf>
    <xf numFmtId="0" fontId="21" fillId="4" borderId="0" xfId="0" applyFont="1" applyFill="1" applyAlignment="1"/>
    <xf numFmtId="0" fontId="0" fillId="0" borderId="0" xfId="0" applyAlignment="1"/>
    <xf numFmtId="0" fontId="31" fillId="3" borderId="1" xfId="0" applyFont="1" applyFill="1" applyBorder="1" applyAlignment="1" applyProtection="1">
      <alignment horizontal="right"/>
    </xf>
    <xf numFmtId="4" fontId="31" fillId="3" borderId="1" xfId="0" applyNumberFormat="1" applyFont="1" applyFill="1" applyBorder="1" applyProtection="1"/>
    <xf numFmtId="4" fontId="31" fillId="3" borderId="1" xfId="0" applyNumberFormat="1" applyFont="1" applyFill="1" applyBorder="1" applyAlignment="1" applyProtection="1">
      <alignment vertical="center"/>
    </xf>
    <xf numFmtId="0" fontId="15" fillId="3" borderId="1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 wrapText="1"/>
    </xf>
    <xf numFmtId="0" fontId="0" fillId="0" borderId="0" xfId="0" applyFill="1"/>
    <xf numFmtId="0" fontId="0" fillId="5" borderId="0" xfId="0" applyFill="1"/>
    <xf numFmtId="0" fontId="0" fillId="0" borderId="0" xfId="0" applyBorder="1"/>
    <xf numFmtId="0" fontId="6" fillId="2" borderId="0" xfId="0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wrapText="1"/>
    </xf>
    <xf numFmtId="4" fontId="4" fillId="2" borderId="0" xfId="0" applyNumberFormat="1" applyFont="1" applyFill="1" applyBorder="1" applyProtection="1"/>
    <xf numFmtId="4" fontId="31" fillId="2" borderId="0" xfId="0" applyNumberFormat="1" applyFont="1" applyFill="1" applyBorder="1" applyAlignment="1" applyProtection="1">
      <alignment vertical="center"/>
    </xf>
    <xf numFmtId="0" fontId="1" fillId="5" borderId="0" xfId="0" applyFont="1" applyFill="1"/>
    <xf numFmtId="0" fontId="1" fillId="2" borderId="0" xfId="0" applyFont="1" applyFill="1"/>
    <xf numFmtId="0" fontId="25" fillId="2" borderId="0" xfId="0" applyFont="1" applyFill="1"/>
    <xf numFmtId="0" fontId="1" fillId="4" borderId="0" xfId="0" applyFont="1" applyFill="1"/>
    <xf numFmtId="0" fontId="0" fillId="5" borderId="4" xfId="0" applyFill="1" applyBorder="1"/>
    <xf numFmtId="0" fontId="0" fillId="5" borderId="3" xfId="0" applyFill="1" applyBorder="1"/>
    <xf numFmtId="0" fontId="0" fillId="5" borderId="5" xfId="0" applyFill="1" applyBorder="1"/>
    <xf numFmtId="0" fontId="0" fillId="5" borderId="0" xfId="0" applyFill="1" applyBorder="1"/>
    <xf numFmtId="0" fontId="0" fillId="5" borderId="8" xfId="0" applyFill="1" applyBorder="1"/>
    <xf numFmtId="0" fontId="10" fillId="5" borderId="0" xfId="0" applyFont="1" applyFill="1" applyBorder="1"/>
    <xf numFmtId="0" fontId="0" fillId="5" borderId="9" xfId="0" applyFill="1" applyBorder="1"/>
    <xf numFmtId="0" fontId="0" fillId="5" borderId="6" xfId="0" applyFill="1" applyBorder="1"/>
    <xf numFmtId="0" fontId="0" fillId="5" borderId="2" xfId="0" applyFill="1" applyBorder="1"/>
    <xf numFmtId="0" fontId="34" fillId="5" borderId="7" xfId="0" applyFont="1" applyFill="1" applyBorder="1"/>
    <xf numFmtId="0" fontId="0" fillId="5" borderId="7" xfId="0" applyFill="1" applyBorder="1"/>
    <xf numFmtId="0" fontId="0" fillId="4" borderId="0" xfId="0" applyFill="1"/>
    <xf numFmtId="44" fontId="0" fillId="4" borderId="0" xfId="0" applyNumberFormat="1" applyFill="1" applyAlignment="1">
      <alignment vertical="center"/>
    </xf>
    <xf numFmtId="0" fontId="13" fillId="5" borderId="2" xfId="0" applyFont="1" applyFill="1" applyBorder="1"/>
    <xf numFmtId="0" fontId="12" fillId="5" borderId="2" xfId="0" applyFont="1" applyFill="1" applyBorder="1"/>
    <xf numFmtId="0" fontId="37" fillId="5" borderId="0" xfId="0" applyFont="1" applyFill="1" applyAlignment="1">
      <alignment vertical="center"/>
    </xf>
    <xf numFmtId="0" fontId="1" fillId="5" borderId="0" xfId="0" applyFont="1" applyFill="1" applyBorder="1"/>
    <xf numFmtId="0" fontId="35" fillId="5" borderId="0" xfId="0" applyFont="1" applyFill="1" applyBorder="1"/>
    <xf numFmtId="0" fontId="11" fillId="2" borderId="0" xfId="0" applyFont="1" applyFill="1" applyAlignment="1">
      <alignment vertical="center"/>
    </xf>
    <xf numFmtId="0" fontId="6" fillId="5" borderId="6" xfId="0" applyFont="1" applyFill="1" applyBorder="1" applyAlignment="1" applyProtection="1">
      <alignment vertical="center" wrapText="1"/>
    </xf>
    <xf numFmtId="0" fontId="6" fillId="5" borderId="2" xfId="0" applyFont="1" applyFill="1" applyBorder="1" applyAlignment="1" applyProtection="1">
      <alignment vertical="center" wrapText="1"/>
    </xf>
    <xf numFmtId="0" fontId="6" fillId="5" borderId="7" xfId="0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20" fillId="4" borderId="0" xfId="0" applyFont="1" applyFill="1" applyAlignment="1">
      <alignment wrapText="1"/>
    </xf>
    <xf numFmtId="14" fontId="18" fillId="2" borderId="8" xfId="0" applyNumberFormat="1" applyFont="1" applyFill="1" applyBorder="1" applyAlignment="1"/>
    <xf numFmtId="0" fontId="34" fillId="5" borderId="0" xfId="0" applyFont="1" applyFill="1" applyBorder="1" applyProtection="1">
      <protection locked="0"/>
    </xf>
    <xf numFmtId="0" fontId="34" fillId="5" borderId="0" xfId="0" applyFont="1" applyFill="1" applyProtection="1">
      <protection locked="0"/>
    </xf>
    <xf numFmtId="14" fontId="4" fillId="2" borderId="0" xfId="0" applyNumberFormat="1" applyFont="1" applyFill="1" applyProtection="1"/>
    <xf numFmtId="0" fontId="41" fillId="4" borderId="0" xfId="0" applyFont="1" applyFill="1"/>
    <xf numFmtId="14" fontId="18" fillId="2" borderId="0" xfId="0" applyNumberFormat="1" applyFont="1" applyFill="1" applyBorder="1" applyAlignment="1"/>
    <xf numFmtId="0" fontId="45" fillId="2" borderId="0" xfId="0" applyFont="1" applyFill="1" applyBorder="1" applyAlignment="1" applyProtection="1">
      <alignment horizontal="left" vertical="top" wrapText="1"/>
    </xf>
    <xf numFmtId="0" fontId="46" fillId="2" borderId="0" xfId="0" applyFont="1" applyFill="1" applyProtection="1"/>
    <xf numFmtId="0" fontId="47" fillId="2" borderId="0" xfId="0" applyFont="1" applyFill="1" applyBorder="1" applyAlignment="1" applyProtection="1">
      <alignment horizontal="left" vertical="top" wrapText="1"/>
    </xf>
    <xf numFmtId="0" fontId="48" fillId="2" borderId="0" xfId="0" applyFont="1" applyFill="1" applyProtection="1"/>
    <xf numFmtId="4" fontId="4" fillId="2" borderId="1" xfId="0" applyNumberFormat="1" applyFont="1" applyFill="1" applyBorder="1" applyProtection="1"/>
    <xf numFmtId="0" fontId="36" fillId="5" borderId="0" xfId="0" applyFont="1" applyFill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40" fillId="2" borderId="0" xfId="0" applyFont="1" applyFill="1" applyAlignment="1" applyProtection="1">
      <alignment horizontal="center" vertical="center" wrapText="1"/>
    </xf>
    <xf numFmtId="0" fontId="6" fillId="5" borderId="4" xfId="0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</xf>
    <xf numFmtId="0" fontId="6" fillId="5" borderId="5" xfId="0" applyFont="1" applyFill="1" applyBorder="1" applyAlignment="1" applyProtection="1">
      <alignment horizontal="center" vertical="center" wrapText="1"/>
    </xf>
    <xf numFmtId="0" fontId="6" fillId="5" borderId="10" xfId="0" applyFont="1" applyFill="1" applyBorder="1" applyAlignment="1" applyProtection="1">
      <alignment horizontal="center" vertical="center" wrapText="1"/>
    </xf>
    <xf numFmtId="0" fontId="9" fillId="5" borderId="15" xfId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horizontal="right" vertical="center" wrapText="1"/>
    </xf>
    <xf numFmtId="0" fontId="11" fillId="4" borderId="2" xfId="0" applyFont="1" applyFill="1" applyBorder="1" applyAlignment="1" applyProtection="1">
      <alignment horizontal="right" vertical="center" wrapText="1"/>
    </xf>
    <xf numFmtId="0" fontId="11" fillId="4" borderId="7" xfId="0" applyFont="1" applyFill="1" applyBorder="1" applyAlignment="1" applyProtection="1">
      <alignment horizontal="right" vertical="center" wrapText="1"/>
    </xf>
    <xf numFmtId="0" fontId="11" fillId="4" borderId="15" xfId="0" applyFont="1" applyFill="1" applyBorder="1" applyAlignment="1" applyProtection="1">
      <alignment horizontal="right" vertical="center" wrapText="1"/>
    </xf>
    <xf numFmtId="0" fontId="16" fillId="5" borderId="0" xfId="0" applyFont="1" applyFill="1" applyAlignment="1">
      <alignment horizontal="left" vertical="center"/>
    </xf>
    <xf numFmtId="14" fontId="18" fillId="2" borderId="0" xfId="0" applyNumberFormat="1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/>
    </xf>
    <xf numFmtId="0" fontId="23" fillId="2" borderId="0" xfId="0" applyFont="1" applyFill="1" applyAlignment="1">
      <alignment horizontal="left" vertical="top" wrapText="1"/>
    </xf>
    <xf numFmtId="0" fontId="20" fillId="4" borderId="0" xfId="0" applyFont="1" applyFill="1" applyAlignment="1">
      <alignment horizontal="center" wrapText="1"/>
    </xf>
    <xf numFmtId="14" fontId="18" fillId="2" borderId="11" xfId="0" applyNumberFormat="1" applyFont="1" applyFill="1" applyBorder="1" applyAlignment="1">
      <alignment horizontal="center"/>
    </xf>
    <xf numFmtId="14" fontId="18" fillId="2" borderId="12" xfId="0" applyNumberFormat="1" applyFont="1" applyFill="1" applyBorder="1" applyAlignment="1">
      <alignment horizontal="center"/>
    </xf>
    <xf numFmtId="14" fontId="18" fillId="2" borderId="13" xfId="0" applyNumberFormat="1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 wrapText="1"/>
    </xf>
    <xf numFmtId="1" fontId="32" fillId="4" borderId="1" xfId="0" applyNumberFormat="1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>
      <alignment horizontal="center" vertical="center" wrapText="1"/>
    </xf>
    <xf numFmtId="0" fontId="33" fillId="5" borderId="3" xfId="0" applyFont="1" applyFill="1" applyBorder="1" applyAlignment="1">
      <alignment horizontal="center" vertical="center" wrapText="1"/>
    </xf>
    <xf numFmtId="0" fontId="33" fillId="5" borderId="5" xfId="0" applyFont="1" applyFill="1" applyBorder="1" applyAlignment="1">
      <alignment horizontal="center" vertical="center" wrapText="1"/>
    </xf>
    <xf numFmtId="0" fontId="33" fillId="5" borderId="6" xfId="0" applyFont="1" applyFill="1" applyBorder="1" applyAlignment="1">
      <alignment horizontal="center" vertical="center" wrapText="1"/>
    </xf>
    <xf numFmtId="0" fontId="33" fillId="5" borderId="2" xfId="0" applyFont="1" applyFill="1" applyBorder="1" applyAlignment="1">
      <alignment horizontal="center" vertical="center" wrapText="1"/>
    </xf>
    <xf numFmtId="0" fontId="33" fillId="5" borderId="7" xfId="0" applyFont="1" applyFill="1" applyBorder="1" applyAlignment="1">
      <alignment horizontal="center" vertical="center" wrapText="1"/>
    </xf>
    <xf numFmtId="164" fontId="33" fillId="5" borderId="4" xfId="0" applyNumberFormat="1" applyFont="1" applyFill="1" applyBorder="1" applyAlignment="1">
      <alignment horizontal="center" vertical="center"/>
    </xf>
    <xf numFmtId="164" fontId="33" fillId="5" borderId="3" xfId="0" applyNumberFormat="1" applyFont="1" applyFill="1" applyBorder="1" applyAlignment="1">
      <alignment horizontal="center" vertical="center"/>
    </xf>
    <xf numFmtId="164" fontId="33" fillId="5" borderId="5" xfId="0" applyNumberFormat="1" applyFont="1" applyFill="1" applyBorder="1" applyAlignment="1">
      <alignment horizontal="center" vertical="center"/>
    </xf>
    <xf numFmtId="164" fontId="33" fillId="5" borderId="6" xfId="0" applyNumberFormat="1" applyFont="1" applyFill="1" applyBorder="1" applyAlignment="1">
      <alignment horizontal="center" vertical="center"/>
    </xf>
    <xf numFmtId="164" fontId="33" fillId="5" borderId="2" xfId="0" applyNumberFormat="1" applyFont="1" applyFill="1" applyBorder="1" applyAlignment="1">
      <alignment horizontal="center" vertical="center"/>
    </xf>
    <xf numFmtId="164" fontId="33" fillId="5" borderId="7" xfId="0" applyNumberFormat="1" applyFont="1" applyFill="1" applyBorder="1" applyAlignment="1">
      <alignment horizontal="center" vertical="center"/>
    </xf>
    <xf numFmtId="164" fontId="32" fillId="4" borderId="1" xfId="0" applyNumberFormat="1" applyFont="1" applyFill="1" applyBorder="1" applyAlignment="1">
      <alignment horizontal="center"/>
    </xf>
    <xf numFmtId="164" fontId="32" fillId="4" borderId="1" xfId="0" applyNumberFormat="1" applyFont="1" applyFill="1" applyBorder="1" applyAlignment="1" applyProtection="1">
      <alignment horizontal="center"/>
      <protection locked="0"/>
    </xf>
    <xf numFmtId="164" fontId="33" fillId="5" borderId="1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left" vertical="top" wrapText="1"/>
    </xf>
    <xf numFmtId="0" fontId="0" fillId="5" borderId="0" xfId="0" applyFill="1" applyBorder="1" applyAlignment="1">
      <alignment horizontal="right"/>
    </xf>
    <xf numFmtId="1" fontId="32" fillId="4" borderId="1" xfId="0" applyNumberFormat="1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 wrapText="1"/>
    </xf>
    <xf numFmtId="164" fontId="32" fillId="4" borderId="11" xfId="0" applyNumberFormat="1" applyFont="1" applyFill="1" applyBorder="1" applyAlignment="1" applyProtection="1">
      <alignment horizontal="center"/>
      <protection locked="0"/>
    </xf>
    <xf numFmtId="164" fontId="32" fillId="4" borderId="12" xfId="0" applyNumberFormat="1" applyFont="1" applyFill="1" applyBorder="1" applyAlignment="1" applyProtection="1">
      <alignment horizontal="center"/>
      <protection locked="0"/>
    </xf>
    <xf numFmtId="164" fontId="32" fillId="4" borderId="13" xfId="0" applyNumberFormat="1" applyFont="1" applyFill="1" applyBorder="1" applyAlignment="1" applyProtection="1">
      <alignment horizontal="center"/>
      <protection locked="0"/>
    </xf>
    <xf numFmtId="0" fontId="0" fillId="5" borderId="2" xfId="0" applyFill="1" applyBorder="1" applyAlignment="1">
      <alignment horizontal="right"/>
    </xf>
    <xf numFmtId="164" fontId="29" fillId="5" borderId="2" xfId="0" applyNumberFormat="1" applyFont="1" applyFill="1" applyBorder="1" applyAlignment="1">
      <alignment horizontal="center"/>
    </xf>
    <xf numFmtId="164" fontId="29" fillId="5" borderId="0" xfId="0" applyNumberFormat="1" applyFont="1" applyFill="1" applyBorder="1" applyAlignment="1">
      <alignment horizontal="center"/>
    </xf>
    <xf numFmtId="0" fontId="42" fillId="6" borderId="4" xfId="0" applyFont="1" applyFill="1" applyBorder="1" applyAlignment="1" applyProtection="1">
      <alignment horizontal="center" vertical="center" wrapText="1"/>
    </xf>
    <xf numFmtId="0" fontId="42" fillId="6" borderId="3" xfId="0" applyFont="1" applyFill="1" applyBorder="1" applyAlignment="1" applyProtection="1">
      <alignment horizontal="center" vertical="center" wrapText="1"/>
    </xf>
    <xf numFmtId="0" fontId="42" fillId="6" borderId="5" xfId="0" applyFont="1" applyFill="1" applyBorder="1" applyAlignment="1" applyProtection="1">
      <alignment horizontal="center" vertical="center" wrapText="1"/>
    </xf>
    <xf numFmtId="0" fontId="42" fillId="6" borderId="10" xfId="0" applyFont="1" applyFill="1" applyBorder="1" applyAlignment="1" applyProtection="1">
      <alignment horizontal="center" vertical="center" wrapText="1"/>
    </xf>
    <xf numFmtId="0" fontId="43" fillId="7" borderId="4" xfId="0" applyFont="1" applyFill="1" applyBorder="1" applyAlignment="1" applyProtection="1">
      <alignment horizontal="center" vertical="center" wrapText="1"/>
    </xf>
    <xf numFmtId="0" fontId="43" fillId="7" borderId="3" xfId="0" applyFont="1" applyFill="1" applyBorder="1" applyAlignment="1" applyProtection="1">
      <alignment horizontal="center" vertical="center" wrapText="1"/>
    </xf>
    <xf numFmtId="0" fontId="43" fillId="7" borderId="5" xfId="0" applyFont="1" applyFill="1" applyBorder="1" applyAlignment="1" applyProtection="1">
      <alignment horizontal="center" vertical="center" wrapText="1"/>
    </xf>
    <xf numFmtId="0" fontId="43" fillId="7" borderId="10" xfId="0" applyFont="1" applyFill="1" applyBorder="1" applyAlignment="1" applyProtection="1">
      <alignment horizontal="center" vertical="center" wrapText="1"/>
    </xf>
    <xf numFmtId="0" fontId="43" fillId="7" borderId="8" xfId="0" applyFont="1" applyFill="1" applyBorder="1" applyAlignment="1" applyProtection="1">
      <alignment horizontal="center" vertical="center" wrapText="1"/>
    </xf>
    <xf numFmtId="0" fontId="43" fillId="7" borderId="0" xfId="0" applyFont="1" applyFill="1" applyBorder="1" applyAlignment="1" applyProtection="1">
      <alignment horizontal="center" vertical="center" wrapText="1"/>
    </xf>
    <xf numFmtId="0" fontId="43" fillId="7" borderId="9" xfId="0" applyFont="1" applyFill="1" applyBorder="1" applyAlignment="1" applyProtection="1">
      <alignment horizontal="center" vertical="center" wrapText="1"/>
    </xf>
    <xf numFmtId="0" fontId="43" fillId="7" borderId="14" xfId="0" applyFont="1" applyFill="1" applyBorder="1" applyAlignment="1" applyProtection="1">
      <alignment horizontal="center" vertical="center" wrapText="1"/>
    </xf>
    <xf numFmtId="0" fontId="9" fillId="7" borderId="6" xfId="0" applyFont="1" applyFill="1" applyBorder="1" applyAlignment="1" applyProtection="1">
      <alignment horizontal="right" vertical="center" wrapText="1"/>
    </xf>
    <xf numFmtId="0" fontId="9" fillId="7" borderId="2" xfId="0" applyFont="1" applyFill="1" applyBorder="1" applyAlignment="1" applyProtection="1">
      <alignment horizontal="right" vertical="center" wrapText="1"/>
    </xf>
    <xf numFmtId="0" fontId="9" fillId="7" borderId="7" xfId="0" applyFont="1" applyFill="1" applyBorder="1" applyAlignment="1" applyProtection="1">
      <alignment horizontal="right" vertical="center" wrapText="1"/>
    </xf>
    <xf numFmtId="0" fontId="9" fillId="7" borderId="15" xfId="0" applyFont="1" applyFill="1" applyBorder="1" applyAlignment="1" applyProtection="1">
      <alignment horizontal="right" vertical="center" wrapText="1"/>
    </xf>
    <xf numFmtId="0" fontId="45" fillId="2" borderId="3" xfId="0" applyFont="1" applyFill="1" applyBorder="1" applyAlignment="1" applyProtection="1">
      <alignment horizontal="left" vertical="top" wrapText="1"/>
    </xf>
    <xf numFmtId="0" fontId="45" fillId="2" borderId="0" xfId="0" applyFont="1" applyFill="1" applyBorder="1" applyAlignment="1" applyProtection="1">
      <alignment horizontal="left" vertical="top" wrapText="1"/>
    </xf>
  </cellXfs>
  <cellStyles count="2">
    <cellStyle name="Hyperlink" xfId="1" builtinId="8"/>
    <cellStyle name="Normal" xfId="0" builtinId="0"/>
  </cellStyles>
  <dxfs count="12"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 patternType="solid">
          <bgColor theme="0" tint="-0.499984740745262"/>
        </patternFill>
      </fill>
    </dxf>
    <dxf>
      <font>
        <color theme="9" tint="-0.24994659260841701"/>
      </font>
    </dxf>
    <dxf>
      <font>
        <color theme="9" tint="-0.24994659260841701"/>
      </font>
    </dxf>
    <dxf>
      <fill>
        <patternFill patternType="gray0625"/>
      </fill>
    </dxf>
    <dxf>
      <fill>
        <patternFill>
          <bgColor rgb="FFFFFF00"/>
        </patternFill>
      </fill>
    </dxf>
    <dxf>
      <fill>
        <patternFill patternType="gray0625"/>
      </fill>
    </dxf>
    <dxf>
      <fill>
        <patternFill>
          <bgColor rgb="FFFFFF00"/>
        </patternFill>
      </fill>
    </dxf>
    <dxf>
      <fill>
        <patternFill patternType="gray0625"/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690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Z12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checked="Checked" firstButton="1" fmlaLink="AD7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checked="Checked" firstButton="1" fmlaLink="AD19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F7" noThreeD="1"/>
</file>

<file path=xl/ctrlProps/ctrlProp4.xml><?xml version="1.0" encoding="utf-8"?>
<formControlPr xmlns="http://schemas.microsoft.com/office/spreadsheetml/2009/9/main" objectType="Radio" noThreeD="1"/>
</file>

<file path=xl/ctrlProps/ctrlProp5.xml><?xml version="1.0" encoding="utf-8"?>
<formControlPr xmlns="http://schemas.microsoft.com/office/spreadsheetml/2009/9/main" objectType="Radio" checked="Checked" firstButton="1" fmlaLink="F21" noThreeD="1"/>
</file>

<file path=xl/ctrlProps/ctrlProp6.xml><?xml version="1.0" encoding="utf-8"?>
<formControlPr xmlns="http://schemas.microsoft.com/office/spreadsheetml/2009/9/main" objectType="Radio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CY2020'!B8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fo!A1"/><Relationship Id="rId7" Type="http://schemas.openxmlformats.org/officeDocument/2006/relationships/hyperlink" Target="#Printable!A1"/><Relationship Id="rId2" Type="http://schemas.openxmlformats.org/officeDocument/2006/relationships/hyperlink" Target="https://benefits.hr.ufl.edu/retirement/voluntary/voluntary-403b-plans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benefits.hr.ufl.edu/retirement/voluntary/voluntary-457-deferred-compensation-plan/" TargetMode="External"/><Relationship Id="rId5" Type="http://schemas.openxmlformats.org/officeDocument/2006/relationships/hyperlink" Target="#Help!A1"/><Relationship Id="rId4" Type="http://schemas.openxmlformats.org/officeDocument/2006/relationships/hyperlink" Target="#Info!A127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4.png"/><Relationship Id="rId7" Type="http://schemas.openxmlformats.org/officeDocument/2006/relationships/hyperlink" Target="https://hr.ufl.edu/wp-content/uploads/2018/04/UF-403b-Salary-Reduction-Agreement.pdf" TargetMode="External"/><Relationship Id="rId12" Type="http://schemas.openxmlformats.org/officeDocument/2006/relationships/hyperlink" Target="https://www.myfloridacfo.com/DeferredComp/" TargetMode="External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hyperlink" Target="mailto:benefits@ufl.edu?subject=SRA%20Form" TargetMode="External"/><Relationship Id="rId11" Type="http://schemas.openxmlformats.org/officeDocument/2006/relationships/hyperlink" Target="#Deadlines!A1"/><Relationship Id="rId5" Type="http://schemas.openxmlformats.org/officeDocument/2006/relationships/hyperlink" Target="https://www.rol.frs.state.fl.us/forms/orp-change.pdf" TargetMode="External"/><Relationship Id="rId10" Type="http://schemas.openxmlformats.org/officeDocument/2006/relationships/hyperlink" Target="#Deadlines!AA1"/><Relationship Id="rId4" Type="http://schemas.openxmlformats.org/officeDocument/2006/relationships/hyperlink" Target="mailto:benefits@ufl.edu?subject=SUSORP%20Change%20Form" TargetMode="External"/><Relationship Id="rId9" Type="http://schemas.openxmlformats.org/officeDocument/2006/relationships/hyperlink" Target="#'CY2020'!B8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Info!A125"/><Relationship Id="rId2" Type="http://schemas.openxmlformats.org/officeDocument/2006/relationships/hyperlink" Target="#'CY2020'!B8"/><Relationship Id="rId1" Type="http://schemas.openxmlformats.org/officeDocument/2006/relationships/image" Target="../media/image1.png"/><Relationship Id="rId4" Type="http://schemas.openxmlformats.org/officeDocument/2006/relationships/hyperlink" Target="#Info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'CY2020'!A1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CY2020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16</xdr:row>
      <xdr:rowOff>66675</xdr:rowOff>
    </xdr:from>
    <xdr:to>
      <xdr:col>30</xdr:col>
      <xdr:colOff>66675</xdr:colOff>
      <xdr:row>23</xdr:row>
      <xdr:rowOff>104775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553075" y="3114675"/>
          <a:ext cx="1371600" cy="1371600"/>
        </a:xfrm>
        <a:prstGeom prst="ellipse">
          <a:avLst/>
        </a:prstGeom>
        <a:solidFill>
          <a:schemeClr val="tx2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24</xdr:col>
      <xdr:colOff>180975</xdr:colOff>
      <xdr:row>17</xdr:row>
      <xdr:rowOff>38100</xdr:rowOff>
    </xdr:from>
    <xdr:to>
      <xdr:col>29</xdr:col>
      <xdr:colOff>200024</xdr:colOff>
      <xdr:row>22</xdr:row>
      <xdr:rowOff>104775</xdr:rowOff>
    </xdr:to>
    <xdr:sp macro="" textlink="">
      <xdr:nvSpPr>
        <xdr:cNvPr id="6" name="TextBox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667375" y="3114675"/>
          <a:ext cx="1162049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GO!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10</xdr:row>
          <xdr:rowOff>133350</xdr:rowOff>
        </xdr:from>
        <xdr:to>
          <xdr:col>25</xdr:col>
          <xdr:colOff>209550</xdr:colOff>
          <xdr:row>12</xdr:row>
          <xdr:rowOff>28575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13</xdr:row>
          <xdr:rowOff>133350</xdr:rowOff>
        </xdr:from>
        <xdr:to>
          <xdr:col>26</xdr:col>
          <xdr:colOff>9525</xdr:colOff>
          <xdr:row>15</xdr:row>
          <xdr:rowOff>38100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342899</xdr:colOff>
      <xdr:row>1</xdr:row>
      <xdr:rowOff>76199</xdr:rowOff>
    </xdr:from>
    <xdr:to>
      <xdr:col>5</xdr:col>
      <xdr:colOff>2143124</xdr:colOff>
      <xdr:row>5</xdr:row>
      <xdr:rowOff>104774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791199" y="76199"/>
          <a:ext cx="1800225" cy="1285875"/>
        </a:xfrm>
        <a:prstGeom prst="roundRect">
          <a:avLst/>
        </a:prstGeom>
        <a:solidFill>
          <a:schemeClr val="tx2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PrintsWithSheet="0"/>
  </xdr:twoCellAnchor>
  <xdr:twoCellAnchor editAs="oneCell">
    <xdr:from>
      <xdr:col>7</xdr:col>
      <xdr:colOff>504229</xdr:colOff>
      <xdr:row>1</xdr:row>
      <xdr:rowOff>464344</xdr:rowOff>
    </xdr:from>
    <xdr:to>
      <xdr:col>8</xdr:col>
      <xdr:colOff>56554</xdr:colOff>
      <xdr:row>2</xdr:row>
      <xdr:rowOff>409099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9654" y="464344"/>
          <a:ext cx="1828800" cy="411480"/>
        </a:xfrm>
        <a:prstGeom prst="rect">
          <a:avLst/>
        </a:prstGeom>
      </xdr:spPr>
    </xdr:pic>
    <xdr:clientData fPrintsWithSheet="0"/>
  </xdr:twoCellAnchor>
  <xdr:twoCellAnchor editAs="oneCell">
    <xdr:from>
      <xdr:col>2</xdr:col>
      <xdr:colOff>433981</xdr:colOff>
      <xdr:row>1</xdr:row>
      <xdr:rowOff>466725</xdr:rowOff>
    </xdr:from>
    <xdr:to>
      <xdr:col>4</xdr:col>
      <xdr:colOff>110131</xdr:colOff>
      <xdr:row>2</xdr:row>
      <xdr:rowOff>411480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06" y="466725"/>
          <a:ext cx="1828800" cy="411480"/>
        </a:xfrm>
        <a:prstGeom prst="rect">
          <a:avLst/>
        </a:prstGeom>
      </xdr:spPr>
    </xdr:pic>
    <xdr:clientData fPrintsWithSheet="0"/>
  </xdr:twoCellAnchor>
  <xdr:twoCellAnchor editAs="oneCell">
    <xdr:from>
      <xdr:col>0</xdr:col>
      <xdr:colOff>960832</xdr:colOff>
      <xdr:row>1</xdr:row>
      <xdr:rowOff>467201</xdr:rowOff>
    </xdr:from>
    <xdr:to>
      <xdr:col>2</xdr:col>
      <xdr:colOff>570307</xdr:colOff>
      <xdr:row>2</xdr:row>
      <xdr:rowOff>411956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832" y="467201"/>
          <a:ext cx="1828800" cy="411480"/>
        </a:xfrm>
        <a:prstGeom prst="rect">
          <a:avLst/>
        </a:prstGeom>
      </xdr:spPr>
    </xdr:pic>
    <xdr:clientData fPrintsWithSheet="0"/>
  </xdr:twoCellAnchor>
  <xdr:twoCellAnchor>
    <xdr:from>
      <xdr:col>0</xdr:col>
      <xdr:colOff>1075132</xdr:colOff>
      <xdr:row>2</xdr:row>
      <xdr:rowOff>59531</xdr:rowOff>
    </xdr:from>
    <xdr:to>
      <xdr:col>2</xdr:col>
      <xdr:colOff>456007</xdr:colOff>
      <xdr:row>2</xdr:row>
      <xdr:rowOff>333851</xdr:rowOff>
    </xdr:to>
    <xdr:sp macro="" textlink="">
      <xdr:nvSpPr>
        <xdr:cNvPr id="18" name="TextBox 1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075132" y="535781"/>
          <a:ext cx="160020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Learn  More About 403(b)</a:t>
          </a:r>
        </a:p>
      </xdr:txBody>
    </xdr:sp>
    <xdr:clientData fPrintsWithSheet="0"/>
  </xdr:twoCellAnchor>
  <xdr:twoCellAnchor>
    <xdr:from>
      <xdr:col>2</xdr:col>
      <xdr:colOff>548281</xdr:colOff>
      <xdr:row>2</xdr:row>
      <xdr:rowOff>59055</xdr:rowOff>
    </xdr:from>
    <xdr:to>
      <xdr:col>3</xdr:col>
      <xdr:colOff>1072156</xdr:colOff>
      <xdr:row>2</xdr:row>
      <xdr:rowOff>333375</xdr:rowOff>
    </xdr:to>
    <xdr:sp macro="" textlink="">
      <xdr:nvSpPr>
        <xdr:cNvPr id="23" name="TextBox 2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2767606" y="535305"/>
          <a:ext cx="160020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How to Make Changes</a:t>
          </a:r>
        </a:p>
      </xdr:txBody>
    </xdr:sp>
    <xdr:clientData fPrintsWithSheet="0"/>
  </xdr:twoCellAnchor>
  <xdr:twoCellAnchor>
    <xdr:from>
      <xdr:col>7</xdr:col>
      <xdr:colOff>672107</xdr:colOff>
      <xdr:row>2</xdr:row>
      <xdr:rowOff>84297</xdr:rowOff>
    </xdr:from>
    <xdr:to>
      <xdr:col>7</xdr:col>
      <xdr:colOff>2165151</xdr:colOff>
      <xdr:row>2</xdr:row>
      <xdr:rowOff>303372</xdr:rowOff>
    </xdr:to>
    <xdr:sp macro="" textlink="">
      <xdr:nvSpPr>
        <xdr:cNvPr id="14" name="TextBox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9787532" y="560547"/>
          <a:ext cx="1493044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How to Make Changes</a:t>
          </a:r>
        </a:p>
      </xdr:txBody>
    </xdr:sp>
    <xdr:clientData fPrintsWithSheet="0"/>
  </xdr:twoCellAnchor>
  <xdr:twoCellAnchor>
    <xdr:from>
      <xdr:col>5</xdr:col>
      <xdr:colOff>342900</xdr:colOff>
      <xdr:row>1</xdr:row>
      <xdr:rowOff>190500</xdr:rowOff>
    </xdr:from>
    <xdr:to>
      <xdr:col>5</xdr:col>
      <xdr:colOff>2143125</xdr:colOff>
      <xdr:row>4</xdr:row>
      <xdr:rowOff>158589</xdr:rowOff>
    </xdr:to>
    <xdr:sp macro="" textlink="">
      <xdr:nvSpPr>
        <xdr:cNvPr id="11" name="TextBox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5791200" y="190500"/>
          <a:ext cx="1800225" cy="10444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Help me calculate what my biweekly</a:t>
          </a:r>
          <a:r>
            <a:rPr lang="en-US" sz="11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contributions should be in order to reach my goals</a:t>
          </a:r>
          <a:endParaRPr lang="en-US" sz="1100" b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 editAs="oneCell">
    <xdr:from>
      <xdr:col>5</xdr:col>
      <xdr:colOff>2474117</xdr:colOff>
      <xdr:row>1</xdr:row>
      <xdr:rowOff>471487</xdr:rowOff>
    </xdr:from>
    <xdr:to>
      <xdr:col>7</xdr:col>
      <xdr:colOff>635792</xdr:colOff>
      <xdr:row>2</xdr:row>
      <xdr:rowOff>416242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2417" y="471487"/>
          <a:ext cx="1828800" cy="411480"/>
        </a:xfrm>
        <a:prstGeom prst="rect">
          <a:avLst/>
        </a:prstGeom>
      </xdr:spPr>
    </xdr:pic>
    <xdr:clientData fPrintsWithSheet="0"/>
  </xdr:twoCellAnchor>
  <xdr:twoCellAnchor>
    <xdr:from>
      <xdr:col>5</xdr:col>
      <xdr:colOff>2474117</xdr:colOff>
      <xdr:row>2</xdr:row>
      <xdr:rowOff>63817</xdr:rowOff>
    </xdr:from>
    <xdr:to>
      <xdr:col>7</xdr:col>
      <xdr:colOff>635792</xdr:colOff>
      <xdr:row>2</xdr:row>
      <xdr:rowOff>338137</xdr:rowOff>
    </xdr:to>
    <xdr:sp macro="" textlink="">
      <xdr:nvSpPr>
        <xdr:cNvPr id="12" name="TextBox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7922417" y="540067"/>
          <a:ext cx="182880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Learn</a:t>
          </a:r>
          <a:r>
            <a:rPr lang="en-US" sz="900" b="1" baseline="0">
              <a:latin typeface="Arial" panose="020B0604020202020204" pitchFamily="34" charset="0"/>
              <a:cs typeface="Arial" panose="020B0604020202020204" pitchFamily="34" charset="0"/>
            </a:rPr>
            <a:t> More About Def Comp</a:t>
          </a:r>
          <a:endParaRPr lang="en-US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5</xdr:col>
      <xdr:colOff>342900</xdr:colOff>
      <xdr:row>6</xdr:row>
      <xdr:rowOff>104774</xdr:rowOff>
    </xdr:from>
    <xdr:to>
      <xdr:col>5</xdr:col>
      <xdr:colOff>2143125</xdr:colOff>
      <xdr:row>6</xdr:row>
      <xdr:rowOff>514349</xdr:rowOff>
    </xdr:to>
    <xdr:sp macro="" textlink="">
      <xdr:nvSpPr>
        <xdr:cNvPr id="13" name="Rounded Rectangle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5791200" y="1809749"/>
          <a:ext cx="1800225" cy="409575"/>
        </a:xfrm>
        <a:prstGeom prst="roundRect">
          <a:avLst/>
        </a:prstGeom>
        <a:solidFill>
          <a:schemeClr val="tx2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PrintsWithSheet="0"/>
  </xdr:twoCellAnchor>
  <xdr:twoCellAnchor>
    <xdr:from>
      <xdr:col>5</xdr:col>
      <xdr:colOff>342900</xdr:colOff>
      <xdr:row>6</xdr:row>
      <xdr:rowOff>142875</xdr:rowOff>
    </xdr:from>
    <xdr:to>
      <xdr:col>5</xdr:col>
      <xdr:colOff>2143125</xdr:colOff>
      <xdr:row>6</xdr:row>
      <xdr:rowOff>457200</xdr:rowOff>
    </xdr:to>
    <xdr:sp macro="" textlink="">
      <xdr:nvSpPr>
        <xdr:cNvPr id="15" name="TextBox 1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5791200" y="1847850"/>
          <a:ext cx="180022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Printable Version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121</xdr:row>
      <xdr:rowOff>9525</xdr:rowOff>
    </xdr:from>
    <xdr:to>
      <xdr:col>2</xdr:col>
      <xdr:colOff>57150</xdr:colOff>
      <xdr:row>122</xdr:row>
      <xdr:rowOff>28575</xdr:rowOff>
    </xdr:to>
    <xdr:pic>
      <xdr:nvPicPr>
        <xdr:cNvPr id="58" name="Picture 57" descr="Image result for icon website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318075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514350</xdr:colOff>
      <xdr:row>114</xdr:row>
      <xdr:rowOff>19050</xdr:rowOff>
    </xdr:from>
    <xdr:to>
      <xdr:col>2</xdr:col>
      <xdr:colOff>66675</xdr:colOff>
      <xdr:row>115</xdr:row>
      <xdr:rowOff>38100</xdr:rowOff>
    </xdr:to>
    <xdr:pic>
      <xdr:nvPicPr>
        <xdr:cNvPr id="62" name="Picture 61" descr="Image result for icon website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28594050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105</xdr:row>
      <xdr:rowOff>19050</xdr:rowOff>
    </xdr:from>
    <xdr:to>
      <xdr:col>2</xdr:col>
      <xdr:colOff>85725</xdr:colOff>
      <xdr:row>106</xdr:row>
      <xdr:rowOff>38100</xdr:rowOff>
    </xdr:to>
    <xdr:pic>
      <xdr:nvPicPr>
        <xdr:cNvPr id="64" name="Picture 63" descr="Image result for icon website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6365200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542926</xdr:colOff>
      <xdr:row>7</xdr:row>
      <xdr:rowOff>9526</xdr:rowOff>
    </xdr:from>
    <xdr:to>
      <xdr:col>3</xdr:col>
      <xdr:colOff>85725</xdr:colOff>
      <xdr:row>8</xdr:row>
      <xdr:rowOff>19050</xdr:rowOff>
    </xdr:to>
    <xdr:pic>
      <xdr:nvPicPr>
        <xdr:cNvPr id="43" name="Picture 42" descr="Image result for icon email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6" y="1914526"/>
          <a:ext cx="257174" cy="257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571501</xdr:colOff>
      <xdr:row>33</xdr:row>
      <xdr:rowOff>9526</xdr:rowOff>
    </xdr:from>
    <xdr:to>
      <xdr:col>3</xdr:col>
      <xdr:colOff>114300</xdr:colOff>
      <xdr:row>34</xdr:row>
      <xdr:rowOff>19050</xdr:rowOff>
    </xdr:to>
    <xdr:pic>
      <xdr:nvPicPr>
        <xdr:cNvPr id="52" name="Picture 51" descr="Image result for icon email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1" y="8353426"/>
          <a:ext cx="257174" cy="257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542926</xdr:colOff>
      <xdr:row>19</xdr:row>
      <xdr:rowOff>238126</xdr:rowOff>
    </xdr:from>
    <xdr:to>
      <xdr:col>3</xdr:col>
      <xdr:colOff>85725</xdr:colOff>
      <xdr:row>21</xdr:row>
      <xdr:rowOff>0</xdr:rowOff>
    </xdr:to>
    <xdr:pic>
      <xdr:nvPicPr>
        <xdr:cNvPr id="50" name="Picture 49" descr="Image result for icon email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6" y="5114926"/>
          <a:ext cx="257174" cy="257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561975</xdr:colOff>
      <xdr:row>16</xdr:row>
      <xdr:rowOff>219074</xdr:rowOff>
    </xdr:from>
    <xdr:to>
      <xdr:col>2</xdr:col>
      <xdr:colOff>180975</xdr:colOff>
      <xdr:row>18</xdr:row>
      <xdr:rowOff>54850</xdr:rowOff>
    </xdr:to>
    <xdr:pic>
      <xdr:nvPicPr>
        <xdr:cNvPr id="40" name="Picture 39" descr="Image result for icon form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" r="-692"/>
        <a:stretch/>
      </xdr:blipFill>
      <xdr:spPr bwMode="auto">
        <a:xfrm>
          <a:off x="1276350" y="4352924"/>
          <a:ext cx="333375" cy="331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619125</xdr:colOff>
      <xdr:row>3</xdr:row>
      <xdr:rowOff>209549</xdr:rowOff>
    </xdr:from>
    <xdr:to>
      <xdr:col>2</xdr:col>
      <xdr:colOff>238125</xdr:colOff>
      <xdr:row>5</xdr:row>
      <xdr:rowOff>45325</xdr:rowOff>
    </xdr:to>
    <xdr:pic>
      <xdr:nvPicPr>
        <xdr:cNvPr id="33" name="Picture 32" descr="Image result for icon form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" r="-692"/>
        <a:stretch/>
      </xdr:blipFill>
      <xdr:spPr bwMode="auto">
        <a:xfrm>
          <a:off x="1333500" y="1123949"/>
          <a:ext cx="333375" cy="331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515541</xdr:colOff>
      <xdr:row>7</xdr:row>
      <xdr:rowOff>19050</xdr:rowOff>
    </xdr:from>
    <xdr:to>
      <xdr:col>5</xdr:col>
      <xdr:colOff>9526</xdr:colOff>
      <xdr:row>8</xdr:row>
      <xdr:rowOff>38100</xdr:rowOff>
    </xdr:to>
    <xdr:sp macro="" textlink="">
      <xdr:nvSpPr>
        <xdr:cNvPr id="4" name="TextBox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944291" y="1924050"/>
          <a:ext cx="163711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1" u="sng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benefits@ufl.edu</a:t>
          </a:r>
          <a:endParaRPr lang="en-US" sz="900" b="1" u="sng">
            <a:solidFill>
              <a:srgbClr val="0070C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609600</xdr:colOff>
      <xdr:row>3</xdr:row>
      <xdr:rowOff>244078</xdr:rowOff>
    </xdr:from>
    <xdr:to>
      <xdr:col>5</xdr:col>
      <xdr:colOff>619125</xdr:colOff>
      <xdr:row>5</xdr:row>
      <xdr:rowOff>19049</xdr:rowOff>
    </xdr:to>
    <xdr:sp macro="" textlink="">
      <xdr:nvSpPr>
        <xdr:cNvPr id="3" name="TextBox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323975" y="1158478"/>
          <a:ext cx="2867025" cy="2702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Click here for the ORP-CHANGE-1</a:t>
          </a:r>
          <a:r>
            <a:rPr lang="en-US" sz="900" b="1" baseline="0">
              <a:latin typeface="Arial" panose="020B0604020202020204" pitchFamily="34" charset="0"/>
              <a:cs typeface="Arial" panose="020B0604020202020204" pitchFamily="34" charset="0"/>
            </a:rPr>
            <a:t> Form</a:t>
          </a:r>
          <a:endParaRPr lang="en-US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548879</xdr:colOff>
      <xdr:row>19</xdr:row>
      <xdr:rowOff>238125</xdr:rowOff>
    </xdr:from>
    <xdr:to>
      <xdr:col>5</xdr:col>
      <xdr:colOff>85725</xdr:colOff>
      <xdr:row>20</xdr:row>
      <xdr:rowOff>238124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977629" y="5114925"/>
          <a:ext cx="1679971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1" u="sng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benefits@ufl.edu</a:t>
          </a:r>
          <a:endParaRPr lang="en-US" sz="900" b="1" u="sng">
            <a:solidFill>
              <a:srgbClr val="0070C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590550</xdr:colOff>
      <xdr:row>17</xdr:row>
      <xdr:rowOff>0</xdr:rowOff>
    </xdr:from>
    <xdr:to>
      <xdr:col>6</xdr:col>
      <xdr:colOff>200025</xdr:colOff>
      <xdr:row>18</xdr:row>
      <xdr:rowOff>57150</xdr:rowOff>
    </xdr:to>
    <xdr:sp macro="" textlink="">
      <xdr:nvSpPr>
        <xdr:cNvPr id="9" name="TextBox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1304925" y="4381500"/>
          <a:ext cx="31813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Click here for the Salary</a:t>
          </a:r>
          <a:r>
            <a:rPr lang="en-US" sz="900" b="1" baseline="0">
              <a:latin typeface="Arial" panose="020B0604020202020204" pitchFamily="34" charset="0"/>
              <a:cs typeface="Arial" panose="020B0604020202020204" pitchFamily="34" charset="0"/>
            </a:rPr>
            <a:t> Reduction Agreement</a:t>
          </a:r>
          <a:endParaRPr lang="en-US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14</xdr:col>
      <xdr:colOff>378619</xdr:colOff>
      <xdr:row>0</xdr:row>
      <xdr:rowOff>79925</xdr:rowOff>
    </xdr:from>
    <xdr:to>
      <xdr:col>17</xdr:col>
      <xdr:colOff>64294</xdr:colOff>
      <xdr:row>0</xdr:row>
      <xdr:rowOff>491405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9869" y="79925"/>
          <a:ext cx="1828800" cy="411480"/>
        </a:xfrm>
        <a:prstGeom prst="rect">
          <a:avLst/>
        </a:prstGeom>
      </xdr:spPr>
    </xdr:pic>
    <xdr:clientData/>
  </xdr:twoCellAnchor>
  <xdr:twoCellAnchor>
    <xdr:from>
      <xdr:col>14</xdr:col>
      <xdr:colOff>492919</xdr:colOff>
      <xdr:row>0</xdr:row>
      <xdr:rowOff>148505</xdr:rowOff>
    </xdr:from>
    <xdr:to>
      <xdr:col>16</xdr:col>
      <xdr:colOff>664369</xdr:colOff>
      <xdr:row>0</xdr:row>
      <xdr:rowOff>422825</xdr:rowOff>
    </xdr:to>
    <xdr:sp macro="" textlink="">
      <xdr:nvSpPr>
        <xdr:cNvPr id="18" name="TextBox 1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10494169" y="148505"/>
          <a:ext cx="160020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Return to Worksheet</a:t>
          </a:r>
        </a:p>
      </xdr:txBody>
    </xdr:sp>
    <xdr:clientData/>
  </xdr:twoCellAnchor>
  <xdr:oneCellAnchor>
    <xdr:from>
      <xdr:col>10</xdr:col>
      <xdr:colOff>704850</xdr:colOff>
      <xdr:row>99</xdr:row>
      <xdr:rowOff>66675</xdr:rowOff>
    </xdr:from>
    <xdr:ext cx="2657475" cy="430942"/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0" y="24755475"/>
          <a:ext cx="2657475" cy="430942"/>
        </a:xfrm>
        <a:prstGeom prst="rect">
          <a:avLst/>
        </a:prstGeom>
      </xdr:spPr>
    </xdr:pic>
    <xdr:clientData/>
  </xdr:oneCellAnchor>
  <xdr:twoCellAnchor>
    <xdr:from>
      <xdr:col>11</xdr:col>
      <xdr:colOff>185737</xdr:colOff>
      <xdr:row>99</xdr:row>
      <xdr:rowOff>134509</xdr:rowOff>
    </xdr:from>
    <xdr:to>
      <xdr:col>14</xdr:col>
      <xdr:colOff>309563</xdr:colOff>
      <xdr:row>99</xdr:row>
      <xdr:rowOff>429784</xdr:rowOff>
    </xdr:to>
    <xdr:sp macro="" textlink="">
      <xdr:nvSpPr>
        <xdr:cNvPr id="24" name="TextBox 2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8043862" y="24823309"/>
          <a:ext cx="2266951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When</a:t>
          </a:r>
          <a:r>
            <a:rPr lang="en-US" sz="900" b="1" baseline="0">
              <a:latin typeface="Arial" panose="020B0604020202020204" pitchFamily="34" charset="0"/>
              <a:cs typeface="Arial" panose="020B0604020202020204" pitchFamily="34" charset="0"/>
            </a:rPr>
            <a:t> will my change go in to effect?</a:t>
          </a:r>
          <a:endParaRPr lang="en-US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14</xdr:col>
      <xdr:colOff>400050</xdr:colOff>
      <xdr:row>99</xdr:row>
      <xdr:rowOff>66675</xdr:rowOff>
    </xdr:from>
    <xdr:ext cx="1590675" cy="430942"/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1300" y="24755475"/>
          <a:ext cx="1590675" cy="430942"/>
        </a:xfrm>
        <a:prstGeom prst="rect">
          <a:avLst/>
        </a:prstGeom>
      </xdr:spPr>
    </xdr:pic>
    <xdr:clientData/>
  </xdr:oneCellAnchor>
  <xdr:twoCellAnchor>
    <xdr:from>
      <xdr:col>14</xdr:col>
      <xdr:colOff>500063</xdr:colOff>
      <xdr:row>99</xdr:row>
      <xdr:rowOff>106512</xdr:rowOff>
    </xdr:from>
    <xdr:to>
      <xdr:col>16</xdr:col>
      <xdr:colOff>476251</xdr:colOff>
      <xdr:row>99</xdr:row>
      <xdr:rowOff>438149</xdr:rowOff>
    </xdr:to>
    <xdr:sp macro="" textlink="">
      <xdr:nvSpPr>
        <xdr:cNvPr id="35" name="TextBox 3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10501313" y="24795312"/>
          <a:ext cx="1404938" cy="331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Return to Worksheet</a:t>
          </a:r>
        </a:p>
      </xdr:txBody>
    </xdr:sp>
    <xdr:clientData/>
  </xdr:twoCellAnchor>
  <xdr:twoCellAnchor editAs="oneCell">
    <xdr:from>
      <xdr:col>11</xdr:col>
      <xdr:colOff>533400</xdr:colOff>
      <xdr:row>0</xdr:row>
      <xdr:rowOff>85725</xdr:rowOff>
    </xdr:from>
    <xdr:to>
      <xdr:col>14</xdr:col>
      <xdr:colOff>493395</xdr:colOff>
      <xdr:row>0</xdr:row>
      <xdr:rowOff>497205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1525" y="85725"/>
          <a:ext cx="2103120" cy="411480"/>
        </a:xfrm>
        <a:prstGeom prst="rect">
          <a:avLst/>
        </a:prstGeom>
      </xdr:spPr>
    </xdr:pic>
    <xdr:clientData/>
  </xdr:twoCellAnchor>
  <xdr:twoCellAnchor>
    <xdr:from>
      <xdr:col>11</xdr:col>
      <xdr:colOff>581025</xdr:colOff>
      <xdr:row>0</xdr:row>
      <xdr:rowOff>148505</xdr:rowOff>
    </xdr:from>
    <xdr:to>
      <xdr:col>14</xdr:col>
      <xdr:colOff>449580</xdr:colOff>
      <xdr:row>0</xdr:row>
      <xdr:rowOff>422825</xdr:rowOff>
    </xdr:to>
    <xdr:sp macro="" textlink="">
      <xdr:nvSpPr>
        <xdr:cNvPr id="45" name="TextBox 4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8439150" y="148505"/>
          <a:ext cx="20116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When will</a:t>
          </a:r>
          <a:r>
            <a:rPr lang="en-US" sz="900" b="1" baseline="0">
              <a:latin typeface="Arial" panose="020B0604020202020204" pitchFamily="34" charset="0"/>
              <a:cs typeface="Arial" panose="020B0604020202020204" pitchFamily="34" charset="0"/>
            </a:rPr>
            <a:t> my change take effect?</a:t>
          </a:r>
          <a:endParaRPr lang="en-US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561975</xdr:colOff>
      <xdr:row>29</xdr:row>
      <xdr:rowOff>228599</xdr:rowOff>
    </xdr:from>
    <xdr:to>
      <xdr:col>2</xdr:col>
      <xdr:colOff>180975</xdr:colOff>
      <xdr:row>31</xdr:row>
      <xdr:rowOff>64375</xdr:rowOff>
    </xdr:to>
    <xdr:pic>
      <xdr:nvPicPr>
        <xdr:cNvPr id="41" name="Picture 40" descr="Image result for icon form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" r="-692"/>
        <a:stretch/>
      </xdr:blipFill>
      <xdr:spPr bwMode="auto">
        <a:xfrm>
          <a:off x="1276350" y="7581899"/>
          <a:ext cx="333375" cy="331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590550</xdr:colOff>
      <xdr:row>30</xdr:row>
      <xdr:rowOff>0</xdr:rowOff>
    </xdr:from>
    <xdr:to>
      <xdr:col>6</xdr:col>
      <xdr:colOff>200025</xdr:colOff>
      <xdr:row>31</xdr:row>
      <xdr:rowOff>57150</xdr:rowOff>
    </xdr:to>
    <xdr:sp macro="" textlink="">
      <xdr:nvSpPr>
        <xdr:cNvPr id="42" name="TextBox 4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1304925" y="7600950"/>
          <a:ext cx="31813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Click here for the Salary</a:t>
          </a:r>
          <a:r>
            <a:rPr lang="en-US" sz="900" b="1" baseline="0">
              <a:latin typeface="Arial" panose="020B0604020202020204" pitchFamily="34" charset="0"/>
              <a:cs typeface="Arial" panose="020B0604020202020204" pitchFamily="34" charset="0"/>
            </a:rPr>
            <a:t> Reduction Agreement</a:t>
          </a:r>
          <a:endParaRPr lang="en-US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304800</xdr:colOff>
      <xdr:row>17</xdr:row>
      <xdr:rowOff>57150</xdr:rowOff>
    </xdr:to>
    <xdr:sp macro="" textlink="">
      <xdr:nvSpPr>
        <xdr:cNvPr id="3077" name="AutoShape 5" descr="Image result for icon email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413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577454</xdr:colOff>
      <xdr:row>33</xdr:row>
      <xdr:rowOff>9525</xdr:rowOff>
    </xdr:from>
    <xdr:to>
      <xdr:col>5</xdr:col>
      <xdr:colOff>114300</xdr:colOff>
      <xdr:row>34</xdr:row>
      <xdr:rowOff>9524</xdr:rowOff>
    </xdr:to>
    <xdr:sp macro="" textlink="">
      <xdr:nvSpPr>
        <xdr:cNvPr id="51" name="TextBox 5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2006204" y="8353425"/>
          <a:ext cx="1679971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1" u="sng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benefits@ufl.edu</a:t>
          </a:r>
          <a:endParaRPr lang="en-US" sz="900" b="1" u="sng">
            <a:solidFill>
              <a:srgbClr val="0070C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471485</xdr:colOff>
      <xdr:row>120</xdr:row>
      <xdr:rowOff>238125</xdr:rowOff>
    </xdr:from>
    <xdr:to>
      <xdr:col>5</xdr:col>
      <xdr:colOff>600074</xdr:colOff>
      <xdr:row>122</xdr:row>
      <xdr:rowOff>28574</xdr:rowOff>
    </xdr:to>
    <xdr:sp macro="" textlink="">
      <xdr:nvSpPr>
        <xdr:cNvPr id="57" name="TextBox 5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1185860" y="30299025"/>
          <a:ext cx="2986089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Click here for the Deferred</a:t>
          </a:r>
          <a:r>
            <a:rPr lang="en-US" sz="900" b="1" baseline="0">
              <a:latin typeface="Arial" panose="020B0604020202020204" pitchFamily="34" charset="0"/>
              <a:cs typeface="Arial" panose="020B0604020202020204" pitchFamily="34" charset="0"/>
            </a:rPr>
            <a:t> Comp Website</a:t>
          </a:r>
          <a:endParaRPr lang="en-US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481010</xdr:colOff>
      <xdr:row>114</xdr:row>
      <xdr:rowOff>0</xdr:rowOff>
    </xdr:from>
    <xdr:to>
      <xdr:col>5</xdr:col>
      <xdr:colOff>609599</xdr:colOff>
      <xdr:row>115</xdr:row>
      <xdr:rowOff>38099</xdr:rowOff>
    </xdr:to>
    <xdr:sp macro="" textlink="">
      <xdr:nvSpPr>
        <xdr:cNvPr id="61" name="TextBox 60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1195385" y="28575000"/>
          <a:ext cx="2986089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Click here for the Deferred</a:t>
          </a:r>
          <a:r>
            <a:rPr lang="en-US" sz="900" b="1" baseline="0">
              <a:latin typeface="Arial" panose="020B0604020202020204" pitchFamily="34" charset="0"/>
              <a:cs typeface="Arial" panose="020B0604020202020204" pitchFamily="34" charset="0"/>
            </a:rPr>
            <a:t> Comp Website</a:t>
          </a:r>
          <a:endParaRPr lang="en-US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481010</xdr:colOff>
      <xdr:row>105</xdr:row>
      <xdr:rowOff>19050</xdr:rowOff>
    </xdr:from>
    <xdr:to>
      <xdr:col>5</xdr:col>
      <xdr:colOff>609599</xdr:colOff>
      <xdr:row>106</xdr:row>
      <xdr:rowOff>57149</xdr:rowOff>
    </xdr:to>
    <xdr:sp macro="" textlink="">
      <xdr:nvSpPr>
        <xdr:cNvPr id="63" name="TextBox 6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1195385" y="26365200"/>
          <a:ext cx="2986089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Click here for the Deferred</a:t>
          </a:r>
          <a:r>
            <a:rPr lang="en-US" sz="900" b="1" baseline="0">
              <a:latin typeface="Arial" panose="020B0604020202020204" pitchFamily="34" charset="0"/>
              <a:cs typeface="Arial" panose="020B0604020202020204" pitchFamily="34" charset="0"/>
            </a:rPr>
            <a:t> Comp Website</a:t>
          </a:r>
          <a:endParaRPr lang="en-US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428626</xdr:colOff>
      <xdr:row>2</xdr:row>
      <xdr:rowOff>9525</xdr:rowOff>
    </xdr:from>
    <xdr:ext cx="1581150" cy="430942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1126" y="809625"/>
          <a:ext cx="1581150" cy="430942"/>
        </a:xfrm>
        <a:prstGeom prst="rect">
          <a:avLst/>
        </a:prstGeom>
      </xdr:spPr>
    </xdr:pic>
    <xdr:clientData/>
  </xdr:oneCellAnchor>
  <xdr:twoCellAnchor>
    <xdr:from>
      <xdr:col>12</xdr:col>
      <xdr:colOff>523876</xdr:colOff>
      <xdr:row>2</xdr:row>
      <xdr:rowOff>57150</xdr:rowOff>
    </xdr:from>
    <xdr:to>
      <xdr:col>14</xdr:col>
      <xdr:colOff>485777</xdr:colOff>
      <xdr:row>2</xdr:row>
      <xdr:rowOff>362155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9096376" y="857250"/>
          <a:ext cx="1390651" cy="3050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Return to Worksheet</a:t>
          </a:r>
        </a:p>
      </xdr:txBody>
    </xdr:sp>
    <xdr:clientData/>
  </xdr:twoCellAnchor>
  <xdr:oneCellAnchor>
    <xdr:from>
      <xdr:col>36</xdr:col>
      <xdr:colOff>219076</xdr:colOff>
      <xdr:row>1</xdr:row>
      <xdr:rowOff>551291</xdr:rowOff>
    </xdr:from>
    <xdr:ext cx="1581150" cy="430942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36576" y="798941"/>
          <a:ext cx="1581150" cy="430942"/>
        </a:xfrm>
        <a:prstGeom prst="rect">
          <a:avLst/>
        </a:prstGeom>
      </xdr:spPr>
    </xdr:pic>
    <xdr:clientData/>
  </xdr:oneCellAnchor>
  <xdr:oneCellAnchor>
    <xdr:from>
      <xdr:col>38</xdr:col>
      <xdr:colOff>381001</xdr:colOff>
      <xdr:row>1</xdr:row>
      <xdr:rowOff>542925</xdr:rowOff>
    </xdr:from>
    <xdr:ext cx="1581150" cy="430942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1" y="790575"/>
          <a:ext cx="1581150" cy="430942"/>
        </a:xfrm>
        <a:prstGeom prst="rect">
          <a:avLst/>
        </a:prstGeom>
      </xdr:spPr>
    </xdr:pic>
    <xdr:clientData/>
  </xdr:oneCellAnchor>
  <xdr:twoCellAnchor>
    <xdr:from>
      <xdr:col>38</xdr:col>
      <xdr:colOff>476251</xdr:colOff>
      <xdr:row>2</xdr:row>
      <xdr:rowOff>35365</xdr:rowOff>
    </xdr:from>
    <xdr:to>
      <xdr:col>40</xdr:col>
      <xdr:colOff>438152</xdr:colOff>
      <xdr:row>2</xdr:row>
      <xdr:rowOff>376527</xdr:rowOff>
    </xdr:to>
    <xdr:sp macro="" textlink="">
      <xdr:nvSpPr>
        <xdr:cNvPr id="8" name="TextBox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27622501" y="835465"/>
          <a:ext cx="1390651" cy="341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Return to Worksheet</a:t>
          </a:r>
        </a:p>
      </xdr:txBody>
    </xdr:sp>
    <xdr:clientData/>
  </xdr:twoCellAnchor>
  <xdr:twoCellAnchor>
    <xdr:from>
      <xdr:col>36</xdr:col>
      <xdr:colOff>285751</xdr:colOff>
      <xdr:row>2</xdr:row>
      <xdr:rowOff>43731</xdr:rowOff>
    </xdr:from>
    <xdr:to>
      <xdr:col>38</xdr:col>
      <xdr:colOff>304802</xdr:colOff>
      <xdr:row>2</xdr:row>
      <xdr:rowOff>384893</xdr:rowOff>
    </xdr:to>
    <xdr:sp macro="" textlink="">
      <xdr:nvSpPr>
        <xdr:cNvPr id="9" name="TextBox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26003251" y="843831"/>
          <a:ext cx="1447801" cy="341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How to Make Changes</a:t>
          </a:r>
        </a:p>
      </xdr:txBody>
    </xdr:sp>
    <xdr:clientData/>
  </xdr:twoCellAnchor>
  <xdr:oneCellAnchor>
    <xdr:from>
      <xdr:col>10</xdr:col>
      <xdr:colOff>276226</xdr:colOff>
      <xdr:row>2</xdr:row>
      <xdr:rowOff>9525</xdr:rowOff>
    </xdr:from>
    <xdr:ext cx="1581150" cy="430942"/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6" y="809625"/>
          <a:ext cx="1581150" cy="430942"/>
        </a:xfrm>
        <a:prstGeom prst="rect">
          <a:avLst/>
        </a:prstGeom>
      </xdr:spPr>
    </xdr:pic>
    <xdr:clientData/>
  </xdr:oneCellAnchor>
  <xdr:twoCellAnchor>
    <xdr:from>
      <xdr:col>10</xdr:col>
      <xdr:colOff>371476</xdr:colOff>
      <xdr:row>2</xdr:row>
      <xdr:rowOff>34206</xdr:rowOff>
    </xdr:from>
    <xdr:to>
      <xdr:col>12</xdr:col>
      <xdr:colOff>390527</xdr:colOff>
      <xdr:row>2</xdr:row>
      <xdr:rowOff>375368</xdr:rowOff>
    </xdr:to>
    <xdr:sp macro="" textlink="">
      <xdr:nvSpPr>
        <xdr:cNvPr id="12" name="TextBox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7515226" y="834306"/>
          <a:ext cx="1447801" cy="341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How to Make Changes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133350</xdr:colOff>
      <xdr:row>32</xdr:row>
      <xdr:rowOff>142876</xdr:rowOff>
    </xdr:from>
    <xdr:to>
      <xdr:col>26</xdr:col>
      <xdr:colOff>95250</xdr:colOff>
      <xdr:row>35</xdr:row>
      <xdr:rowOff>41874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6581776"/>
          <a:ext cx="1562100" cy="49907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0</xdr:rowOff>
        </xdr:from>
        <xdr:to>
          <xdr:col>5</xdr:col>
          <xdr:colOff>190500</xdr:colOff>
          <xdr:row>7</xdr:row>
          <xdr:rowOff>9525</xdr:rowOff>
        </xdr:to>
        <xdr:sp macro="" textlink="">
          <xdr:nvSpPr>
            <xdr:cNvPr id="5150" name="Option Button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4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190500</xdr:rowOff>
        </xdr:from>
        <xdr:to>
          <xdr:col>5</xdr:col>
          <xdr:colOff>180975</xdr:colOff>
          <xdr:row>8</xdr:row>
          <xdr:rowOff>0</xdr:rowOff>
        </xdr:to>
        <xdr:sp macro="" textlink="">
          <xdr:nvSpPr>
            <xdr:cNvPr id="5151" name="Option Button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4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0</xdr:rowOff>
        </xdr:from>
        <xdr:to>
          <xdr:col>5</xdr:col>
          <xdr:colOff>171450</xdr:colOff>
          <xdr:row>21</xdr:row>
          <xdr:rowOff>9525</xdr:rowOff>
        </xdr:to>
        <xdr:sp macro="" textlink="">
          <xdr:nvSpPr>
            <xdr:cNvPr id="5156" name="Option Button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4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190500</xdr:rowOff>
        </xdr:from>
        <xdr:to>
          <xdr:col>5</xdr:col>
          <xdr:colOff>161925</xdr:colOff>
          <xdr:row>22</xdr:row>
          <xdr:rowOff>0</xdr:rowOff>
        </xdr:to>
        <xdr:sp macro="" textlink="">
          <xdr:nvSpPr>
            <xdr:cNvPr id="5157" name="Option Button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4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20</xdr:row>
          <xdr:rowOff>0</xdr:rowOff>
        </xdr:from>
        <xdr:to>
          <xdr:col>5</xdr:col>
          <xdr:colOff>209550</xdr:colOff>
          <xdr:row>22</xdr:row>
          <xdr:rowOff>19050</xdr:rowOff>
        </xdr:to>
        <xdr:sp macro="" textlink="">
          <xdr:nvSpPr>
            <xdr:cNvPr id="5160" name="Group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4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7</xdr:row>
          <xdr:rowOff>190500</xdr:rowOff>
        </xdr:from>
        <xdr:to>
          <xdr:col>34</xdr:col>
          <xdr:colOff>209550</xdr:colOff>
          <xdr:row>10</xdr:row>
          <xdr:rowOff>28575</xdr:rowOff>
        </xdr:to>
        <xdr:sp macro="" textlink="">
          <xdr:nvSpPr>
            <xdr:cNvPr id="5162" name="Group Box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4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190500</xdr:rowOff>
        </xdr:from>
        <xdr:to>
          <xdr:col>5</xdr:col>
          <xdr:colOff>219075</xdr:colOff>
          <xdr:row>8</xdr:row>
          <xdr:rowOff>0</xdr:rowOff>
        </xdr:to>
        <xdr:sp macro="" textlink="">
          <xdr:nvSpPr>
            <xdr:cNvPr id="5163" name="Group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4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20</xdr:row>
          <xdr:rowOff>0</xdr:rowOff>
        </xdr:from>
        <xdr:to>
          <xdr:col>29</xdr:col>
          <xdr:colOff>209550</xdr:colOff>
          <xdr:row>22</xdr:row>
          <xdr:rowOff>19050</xdr:rowOff>
        </xdr:to>
        <xdr:sp macro="" textlink="">
          <xdr:nvSpPr>
            <xdr:cNvPr id="5168" name="Group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4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209550</xdr:colOff>
          <xdr:row>5</xdr:row>
          <xdr:rowOff>190500</xdr:rowOff>
        </xdr:from>
        <xdr:to>
          <xdr:col>29</xdr:col>
          <xdr:colOff>219075</xdr:colOff>
          <xdr:row>8</xdr:row>
          <xdr:rowOff>0</xdr:rowOff>
        </xdr:to>
        <xdr:sp macro="" textlink="">
          <xdr:nvSpPr>
            <xdr:cNvPr id="5169" name="Group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4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6</xdr:row>
          <xdr:rowOff>0</xdr:rowOff>
        </xdr:from>
        <xdr:to>
          <xdr:col>29</xdr:col>
          <xdr:colOff>209550</xdr:colOff>
          <xdr:row>7</xdr:row>
          <xdr:rowOff>9525</xdr:rowOff>
        </xdr:to>
        <xdr:sp macro="" textlink="">
          <xdr:nvSpPr>
            <xdr:cNvPr id="5173" name="Option Button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4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6</xdr:row>
          <xdr:rowOff>190500</xdr:rowOff>
        </xdr:from>
        <xdr:to>
          <xdr:col>29</xdr:col>
          <xdr:colOff>200025</xdr:colOff>
          <xdr:row>8</xdr:row>
          <xdr:rowOff>0</xdr:rowOff>
        </xdr:to>
        <xdr:sp macro="" textlink="">
          <xdr:nvSpPr>
            <xdr:cNvPr id="5174" name="Option Button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4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209550</xdr:colOff>
          <xdr:row>9</xdr:row>
          <xdr:rowOff>190500</xdr:rowOff>
        </xdr:from>
        <xdr:to>
          <xdr:col>54</xdr:col>
          <xdr:colOff>219075</xdr:colOff>
          <xdr:row>12</xdr:row>
          <xdr:rowOff>0</xdr:rowOff>
        </xdr:to>
        <xdr:sp macro="" textlink="">
          <xdr:nvSpPr>
            <xdr:cNvPr id="5175" name="Group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4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219075</xdr:colOff>
          <xdr:row>18</xdr:row>
          <xdr:rowOff>9525</xdr:rowOff>
        </xdr:from>
        <xdr:to>
          <xdr:col>29</xdr:col>
          <xdr:colOff>219075</xdr:colOff>
          <xdr:row>19</xdr:row>
          <xdr:rowOff>38100</xdr:rowOff>
        </xdr:to>
        <xdr:sp macro="" textlink="">
          <xdr:nvSpPr>
            <xdr:cNvPr id="5177" name="Option Button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4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219075</xdr:colOff>
          <xdr:row>18</xdr:row>
          <xdr:rowOff>180975</xdr:rowOff>
        </xdr:from>
        <xdr:to>
          <xdr:col>29</xdr:col>
          <xdr:colOff>219075</xdr:colOff>
          <xdr:row>20</xdr:row>
          <xdr:rowOff>9525</xdr:rowOff>
        </xdr:to>
        <xdr:sp macro="" textlink="">
          <xdr:nvSpPr>
            <xdr:cNvPr id="5178" name="Option Button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4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18</xdr:row>
          <xdr:rowOff>9525</xdr:rowOff>
        </xdr:from>
        <xdr:to>
          <xdr:col>29</xdr:col>
          <xdr:colOff>200025</xdr:colOff>
          <xdr:row>20</xdr:row>
          <xdr:rowOff>28575</xdr:rowOff>
        </xdr:to>
        <xdr:sp macro="" textlink="">
          <xdr:nvSpPr>
            <xdr:cNvPr id="5179" name="Group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4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190500</xdr:colOff>
      <xdr:row>33</xdr:row>
      <xdr:rowOff>87612</xdr:rowOff>
    </xdr:from>
    <xdr:to>
      <xdr:col>26</xdr:col>
      <xdr:colOff>38100</xdr:colOff>
      <xdr:row>34</xdr:row>
      <xdr:rowOff>97137</xdr:rowOff>
    </xdr:to>
    <xdr:sp macro="" textlink="">
      <xdr:nvSpPr>
        <xdr:cNvPr id="70" name="TextBox 6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/>
      </xdr:nvSpPr>
      <xdr:spPr>
        <a:xfrm>
          <a:off x="4533900" y="6726537"/>
          <a:ext cx="144780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Return</a:t>
          </a:r>
          <a:r>
            <a:rPr lang="en-US" sz="900" b="1" baseline="0">
              <a:latin typeface="Arial" panose="020B0604020202020204" pitchFamily="34" charset="0"/>
              <a:cs typeface="Arial" panose="020B0604020202020204" pitchFamily="34" charset="0"/>
            </a:rPr>
            <a:t> to Worksheet</a:t>
          </a:r>
        </a:p>
      </xdr:txBody>
    </xdr:sp>
    <xdr:clientData/>
  </xdr:twoCellAnchor>
  <xdr:twoCellAnchor editAs="oneCell">
    <xdr:from>
      <xdr:col>41</xdr:col>
      <xdr:colOff>152400</xdr:colOff>
      <xdr:row>24</xdr:row>
      <xdr:rowOff>19050</xdr:rowOff>
    </xdr:from>
    <xdr:to>
      <xdr:col>61</xdr:col>
      <xdr:colOff>114300</xdr:colOff>
      <xdr:row>28</xdr:row>
      <xdr:rowOff>58704</xdr:rowOff>
    </xdr:to>
    <xdr:pic>
      <xdr:nvPicPr>
        <xdr:cNvPr id="72" name="Picture 71" descr="Image result for alligator transparent background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4819650"/>
          <a:ext cx="4533900" cy="8397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4</xdr:row>
      <xdr:rowOff>47625</xdr:rowOff>
    </xdr:from>
    <xdr:to>
      <xdr:col>13</xdr:col>
      <xdr:colOff>142875</xdr:colOff>
      <xdr:row>6</xdr:row>
      <xdr:rowOff>161925</xdr:rowOff>
    </xdr:to>
    <xdr:sp macro="" textlink="">
      <xdr:nvSpPr>
        <xdr:cNvPr id="13" name="Rounded Rectangle 1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10563225" y="523875"/>
          <a:ext cx="1800225" cy="409575"/>
        </a:xfrm>
        <a:prstGeom prst="roundRect">
          <a:avLst/>
        </a:prstGeom>
        <a:solidFill>
          <a:schemeClr val="tx2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PrintsWithSheet="0"/>
  </xdr:twoCellAnchor>
  <xdr:twoCellAnchor>
    <xdr:from>
      <xdr:col>10</xdr:col>
      <xdr:colOff>180975</xdr:colOff>
      <xdr:row>4</xdr:row>
      <xdr:rowOff>104776</xdr:rowOff>
    </xdr:from>
    <xdr:to>
      <xdr:col>13</xdr:col>
      <xdr:colOff>152400</xdr:colOff>
      <xdr:row>6</xdr:row>
      <xdr:rowOff>76200</xdr:rowOff>
    </xdr:to>
    <xdr:sp macro="" textlink="">
      <xdr:nvSpPr>
        <xdr:cNvPr id="12" name="TextBox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10572750" y="581026"/>
          <a:ext cx="180022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Return to worksheet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10" Type="http://schemas.openxmlformats.org/officeDocument/2006/relationships/ctrlProp" Target="../ctrlProps/ctrlProp9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autoPageBreaks="0"/>
  </sheetPr>
  <dimension ref="A1:BI50"/>
  <sheetViews>
    <sheetView showGridLines="0" tabSelected="1" workbookViewId="0">
      <selection activeCell="C3" sqref="C3:AZ10"/>
    </sheetView>
  </sheetViews>
  <sheetFormatPr defaultColWidth="3.42578125" defaultRowHeight="14.25" x14ac:dyDescent="0.2"/>
  <cols>
    <col min="1" max="1" width="3.42578125" style="21" customWidth="1"/>
    <col min="2" max="17" width="3.42578125" style="21"/>
    <col min="18" max="18" width="3.42578125" style="21" customWidth="1"/>
    <col min="19" max="16384" width="3.42578125" style="21"/>
  </cols>
  <sheetData>
    <row r="1" spans="3:52" s="46" customFormat="1" x14ac:dyDescent="0.2"/>
    <row r="2" spans="3:52" s="46" customFormat="1" x14ac:dyDescent="0.2"/>
    <row r="3" spans="3:52" s="46" customFormat="1" x14ac:dyDescent="0.2">
      <c r="C3" s="85" t="s">
        <v>25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</row>
    <row r="4" spans="3:52" s="46" customFormat="1" x14ac:dyDescent="0.2"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</row>
    <row r="5" spans="3:52" s="46" customFormat="1" x14ac:dyDescent="0.2"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</row>
    <row r="6" spans="3:52" s="46" customFormat="1" x14ac:dyDescent="0.2"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</row>
    <row r="7" spans="3:52" s="46" customFormat="1" x14ac:dyDescent="0.2"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</row>
    <row r="8" spans="3:52" s="46" customFormat="1" x14ac:dyDescent="0.2"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</row>
    <row r="9" spans="3:52" s="46" customFormat="1" x14ac:dyDescent="0.2"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</row>
    <row r="10" spans="3:52" s="46" customFormat="1" x14ac:dyDescent="0.2"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</row>
    <row r="11" spans="3:52" s="46" customFormat="1" x14ac:dyDescent="0.2">
      <c r="Z11" s="66"/>
      <c r="AA11" s="86" t="s">
        <v>60</v>
      </c>
      <c r="AB11" s="86"/>
      <c r="AC11" s="86"/>
    </row>
    <row r="12" spans="3:52" s="46" customFormat="1" ht="14.25" customHeight="1" x14ac:dyDescent="0.2">
      <c r="S12" s="65"/>
      <c r="T12" s="65"/>
      <c r="U12" s="65"/>
      <c r="V12" s="65"/>
      <c r="W12" s="65"/>
      <c r="X12" s="65"/>
      <c r="Y12" s="65"/>
      <c r="Z12" s="67">
        <v>1</v>
      </c>
      <c r="AA12" s="86"/>
      <c r="AB12" s="86"/>
      <c r="AC12" s="86"/>
      <c r="AD12" s="65"/>
      <c r="AE12" s="65"/>
      <c r="AF12" s="65"/>
      <c r="AG12" s="65"/>
      <c r="AH12" s="65"/>
      <c r="AI12" s="65"/>
      <c r="AJ12" s="65"/>
      <c r="AK12" s="65"/>
    </row>
    <row r="13" spans="3:52" s="46" customFormat="1" ht="14.25" customHeight="1" x14ac:dyDescent="0.2">
      <c r="R13" s="65"/>
      <c r="S13" s="65"/>
      <c r="T13" s="65"/>
      <c r="U13" s="65"/>
      <c r="V13" s="65"/>
      <c r="W13" s="65"/>
      <c r="X13" s="65"/>
      <c r="Y13" s="65"/>
      <c r="Z13" s="66"/>
      <c r="AA13" s="86"/>
      <c r="AB13" s="86"/>
      <c r="AC13" s="86"/>
      <c r="AD13" s="65"/>
      <c r="AE13" s="65"/>
      <c r="AF13" s="65"/>
      <c r="AG13" s="65"/>
      <c r="AH13" s="65"/>
      <c r="AI13" s="65"/>
      <c r="AJ13" s="65"/>
      <c r="AK13" s="65"/>
    </row>
    <row r="14" spans="3:52" s="46" customFormat="1" ht="14.25" customHeight="1" x14ac:dyDescent="0.2">
      <c r="R14" s="65"/>
      <c r="S14" s="65"/>
      <c r="T14" s="65"/>
      <c r="U14" s="65"/>
      <c r="V14" s="65"/>
      <c r="W14" s="65"/>
      <c r="X14" s="65"/>
      <c r="Y14" s="65"/>
      <c r="Z14" s="66"/>
      <c r="AA14" s="86" t="s">
        <v>50</v>
      </c>
      <c r="AB14" s="86"/>
      <c r="AC14" s="86"/>
      <c r="AD14" s="65"/>
      <c r="AE14" s="65"/>
      <c r="AF14" s="65"/>
      <c r="AG14" s="65"/>
      <c r="AH14" s="65"/>
      <c r="AI14" s="65"/>
      <c r="AJ14" s="65"/>
      <c r="AK14" s="65"/>
    </row>
    <row r="15" spans="3:52" s="46" customFormat="1" x14ac:dyDescent="0.2">
      <c r="Z15" s="66"/>
      <c r="AA15" s="86"/>
      <c r="AB15" s="86"/>
      <c r="AC15" s="86"/>
    </row>
    <row r="16" spans="3:52" s="46" customFormat="1" x14ac:dyDescent="0.2">
      <c r="Z16" s="66"/>
      <c r="AA16" s="86"/>
      <c r="AB16" s="86"/>
      <c r="AC16" s="86"/>
    </row>
    <row r="17" spans="1:61" s="46" customFormat="1" x14ac:dyDescent="0.2">
      <c r="BB17" s="66"/>
      <c r="BG17" s="66"/>
      <c r="BH17" s="66"/>
      <c r="BI17" s="66"/>
    </row>
    <row r="18" spans="1:61" s="46" customFormat="1" x14ac:dyDescent="0.2">
      <c r="BB18" s="66"/>
      <c r="BG18" s="66"/>
      <c r="BH18" s="66"/>
      <c r="BI18" s="66"/>
    </row>
    <row r="19" spans="1:61" s="46" customFormat="1" x14ac:dyDescent="0.2">
      <c r="BB19" s="66"/>
      <c r="BG19" s="66"/>
      <c r="BH19" s="66"/>
      <c r="BI19" s="66"/>
    </row>
    <row r="20" spans="1:61" s="46" customFormat="1" x14ac:dyDescent="0.2">
      <c r="BB20" s="66"/>
      <c r="BG20" s="66"/>
      <c r="BH20" s="66"/>
      <c r="BI20" s="66"/>
    </row>
    <row r="21" spans="1:61" s="46" customFormat="1" x14ac:dyDescent="0.2">
      <c r="BB21" s="66"/>
      <c r="BG21" s="66"/>
      <c r="BH21" s="66"/>
      <c r="BI21" s="66"/>
    </row>
    <row r="22" spans="1:61" s="46" customFormat="1" x14ac:dyDescent="0.2">
      <c r="BB22" s="66"/>
      <c r="BG22" s="66"/>
      <c r="BH22" s="66"/>
      <c r="BI22" s="66"/>
    </row>
    <row r="23" spans="1:61" s="46" customFormat="1" x14ac:dyDescent="0.2">
      <c r="BB23" s="66"/>
      <c r="BC23" s="66"/>
      <c r="BD23" s="66"/>
      <c r="BE23" s="66"/>
      <c r="BF23" s="66"/>
      <c r="BG23" s="66"/>
      <c r="BH23" s="66"/>
      <c r="BI23" s="66"/>
    </row>
    <row r="24" spans="1:61" s="46" customFormat="1" x14ac:dyDescent="0.2"/>
    <row r="25" spans="1:61" s="46" customFormat="1" x14ac:dyDescent="0.2"/>
    <row r="26" spans="1:61" s="46" customFormat="1" x14ac:dyDescent="0.2"/>
    <row r="27" spans="1:61" s="46" customFormat="1" x14ac:dyDescent="0.2"/>
    <row r="28" spans="1:61" s="46" customFormat="1" x14ac:dyDescent="0.2"/>
    <row r="29" spans="1:61" s="46" customFormat="1" x14ac:dyDescent="0.2"/>
    <row r="30" spans="1:61" s="46" customFormat="1" x14ac:dyDescent="0.2"/>
    <row r="31" spans="1:61" s="47" customFormat="1" x14ac:dyDescent="0.2"/>
    <row r="32" spans="1:61" s="47" customFormat="1" x14ac:dyDescent="0.2">
      <c r="A32" s="68" t="str">
        <f>CHOOSE(Z12,"No","Yes")</f>
        <v>No</v>
      </c>
      <c r="B32" s="48"/>
    </row>
    <row r="33" s="47" customFormat="1" x14ac:dyDescent="0.2"/>
    <row r="34" s="49" customFormat="1" x14ac:dyDescent="0.2"/>
    <row r="35" s="49" customFormat="1" x14ac:dyDescent="0.2"/>
    <row r="36" s="49" customFormat="1" x14ac:dyDescent="0.2"/>
    <row r="37" s="49" customFormat="1" x14ac:dyDescent="0.2"/>
    <row r="38" s="49" customFormat="1" x14ac:dyDescent="0.2"/>
    <row r="39" s="49" customFormat="1" x14ac:dyDescent="0.2"/>
    <row r="40" s="49" customFormat="1" x14ac:dyDescent="0.2"/>
    <row r="41" s="49" customFormat="1" x14ac:dyDescent="0.2"/>
    <row r="42" s="49" customFormat="1" x14ac:dyDescent="0.2"/>
    <row r="43" s="49" customFormat="1" x14ac:dyDescent="0.2"/>
    <row r="44" s="49" customFormat="1" x14ac:dyDescent="0.2"/>
    <row r="45" s="49" customFormat="1" x14ac:dyDescent="0.2"/>
    <row r="46" s="49" customFormat="1" x14ac:dyDescent="0.2"/>
    <row r="47" s="49" customFormat="1" x14ac:dyDescent="0.2"/>
    <row r="48" s="49" customFormat="1" x14ac:dyDescent="0.2"/>
    <row r="49" spans="1:1" s="49" customFormat="1" x14ac:dyDescent="0.2">
      <c r="A49" s="78"/>
    </row>
    <row r="50" spans="1:1" s="49" customFormat="1" x14ac:dyDescent="0.2">
      <c r="A50" s="78"/>
    </row>
  </sheetData>
  <mergeCells count="3">
    <mergeCell ref="C3:AZ10"/>
    <mergeCell ref="AA11:AC13"/>
    <mergeCell ref="AA14:AC16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6" r:id="rId4" name="Option Button 42">
              <controlPr defaultSize="0" autoFill="0" autoLine="0" autoPict="0">
                <anchor moveWithCells="1">
                  <from>
                    <xdr:col>25</xdr:col>
                    <xdr:colOff>0</xdr:colOff>
                    <xdr:row>10</xdr:row>
                    <xdr:rowOff>133350</xdr:rowOff>
                  </from>
                  <to>
                    <xdr:col>25</xdr:col>
                    <xdr:colOff>209550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5" name="Option Button 43">
              <controlPr defaultSize="0" autoFill="0" autoLine="0" autoPict="0">
                <anchor moveWithCells="1">
                  <from>
                    <xdr:col>25</xdr:col>
                    <xdr:colOff>0</xdr:colOff>
                    <xdr:row>13</xdr:row>
                    <xdr:rowOff>133350</xdr:rowOff>
                  </from>
                  <to>
                    <xdr:col>26</xdr:col>
                    <xdr:colOff>9525</xdr:colOff>
                    <xdr:row>15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autoPageBreaks="0" fitToPage="1"/>
  </sheetPr>
  <dimension ref="A1:M39"/>
  <sheetViews>
    <sheetView zoomScaleNormal="100" workbookViewId="0">
      <selection activeCell="B8" sqref="B8"/>
    </sheetView>
  </sheetViews>
  <sheetFormatPr defaultRowHeight="14.25" x14ac:dyDescent="0.2"/>
  <cols>
    <col min="1" max="1" width="17.140625" style="2" customWidth="1"/>
    <col min="2" max="5" width="16.140625" style="2" customWidth="1"/>
    <col min="6" max="6" width="37.85546875" style="2" customWidth="1"/>
    <col min="7" max="7" width="17.140625" style="2" customWidth="1"/>
    <col min="8" max="8" width="34.140625" style="2" customWidth="1"/>
    <col min="9" max="16384" width="9.140625" style="2"/>
  </cols>
  <sheetData>
    <row r="1" spans="1:13" ht="40.5" customHeight="1" x14ac:dyDescent="0.2">
      <c r="A1" s="87" t="s">
        <v>70</v>
      </c>
      <c r="B1" s="87"/>
      <c r="C1" s="87"/>
      <c r="D1" s="87"/>
      <c r="E1" s="87"/>
      <c r="F1" s="87"/>
      <c r="G1" s="87"/>
      <c r="H1" s="87"/>
    </row>
    <row r="2" spans="1:13" ht="23.25" x14ac:dyDescent="0.2">
      <c r="A2" s="88" t="s">
        <v>1</v>
      </c>
      <c r="B2" s="89"/>
      <c r="C2" s="89"/>
      <c r="D2" s="89"/>
      <c r="E2" s="90"/>
      <c r="F2" s="39"/>
      <c r="G2" s="91" t="s">
        <v>49</v>
      </c>
      <c r="H2" s="91"/>
      <c r="K2" s="22" t="s">
        <v>26</v>
      </c>
    </row>
    <row r="3" spans="1:13" ht="33" customHeight="1" x14ac:dyDescent="0.2">
      <c r="A3" s="69"/>
      <c r="B3" s="70"/>
      <c r="C3" s="70"/>
      <c r="D3" s="70"/>
      <c r="E3" s="71"/>
      <c r="F3" s="40"/>
      <c r="G3" s="92"/>
      <c r="H3" s="92"/>
      <c r="K3" s="22">
        <f>IF(Start!A32="Yes",26000,19500)</f>
        <v>19500</v>
      </c>
    </row>
    <row r="4" spans="1:13" ht="14.25" customHeight="1" x14ac:dyDescent="0.2">
      <c r="A4" s="95" t="s">
        <v>24</v>
      </c>
      <c r="B4" s="96"/>
      <c r="C4" s="96"/>
      <c r="D4" s="96"/>
      <c r="E4" s="97"/>
      <c r="F4" s="41"/>
      <c r="G4" s="98" t="s">
        <v>27</v>
      </c>
      <c r="H4" s="98"/>
    </row>
    <row r="5" spans="1:13" ht="14.25" customHeight="1" x14ac:dyDescent="0.2">
      <c r="A5" s="99" t="str">
        <f>"403(b) plan(s) for Calendar Year 2020 is $"&amp;IF(Start!A32="Yes","26,000*","19,500")</f>
        <v>403(b) plan(s) for Calendar Year 2020 is $19,500</v>
      </c>
      <c r="B5" s="100"/>
      <c r="C5" s="100"/>
      <c r="D5" s="100"/>
      <c r="E5" s="101"/>
      <c r="F5" s="41"/>
      <c r="G5" s="102" t="str">
        <f>"457 plan for Calendar Year 2020 is $"&amp;IF(Start!A32="Yes","26,000*","19,500")</f>
        <v>457 plan for Calendar Year 2020 is $19,500</v>
      </c>
      <c r="H5" s="102"/>
    </row>
    <row r="6" spans="1:13" ht="9" customHeight="1" x14ac:dyDescent="0.2">
      <c r="A6" s="103" t="str">
        <f>IF(Start!A32="Yes","*Includes $6,500 age-based catchup","")</f>
        <v/>
      </c>
      <c r="B6" s="104"/>
      <c r="C6" s="104"/>
      <c r="D6" s="104"/>
      <c r="E6" s="105"/>
      <c r="F6" s="42"/>
      <c r="G6" s="106" t="str">
        <f>IF(Start!A32="Yes","*Includes $6,500 age-based catchup","")</f>
        <v/>
      </c>
      <c r="H6" s="106"/>
    </row>
    <row r="7" spans="1:13" s="3" customFormat="1" ht="41.25" x14ac:dyDescent="0.25">
      <c r="A7" s="10" t="s">
        <v>3</v>
      </c>
      <c r="B7" s="8" t="s">
        <v>4</v>
      </c>
      <c r="C7" s="8" t="s">
        <v>73</v>
      </c>
      <c r="D7" s="8" t="s">
        <v>30</v>
      </c>
      <c r="E7" s="8" t="s">
        <v>48</v>
      </c>
      <c r="F7" s="43"/>
      <c r="G7" s="34" t="s">
        <v>3</v>
      </c>
      <c r="H7" s="35" t="s">
        <v>31</v>
      </c>
    </row>
    <row r="8" spans="1:13" s="5" customFormat="1" ht="15" customHeight="1" x14ac:dyDescent="0.2">
      <c r="A8" s="6">
        <v>43833</v>
      </c>
      <c r="B8" s="1"/>
      <c r="C8" s="1"/>
      <c r="D8" s="1"/>
      <c r="E8" s="4">
        <f>SUM(B8:D8)</f>
        <v>0</v>
      </c>
      <c r="F8" s="44"/>
      <c r="G8" s="6">
        <v>43833</v>
      </c>
      <c r="H8" s="1"/>
    </row>
    <row r="9" spans="1:13" s="5" customFormat="1" ht="13.5" x14ac:dyDescent="0.2">
      <c r="A9" s="6">
        <v>43847</v>
      </c>
      <c r="B9" s="1"/>
      <c r="C9" s="1"/>
      <c r="D9" s="1"/>
      <c r="E9" s="4">
        <f t="shared" ref="E9:E34" si="0">SUM(B9:D9)</f>
        <v>0</v>
      </c>
      <c r="F9" s="44"/>
      <c r="G9" s="6">
        <v>43847</v>
      </c>
      <c r="H9" s="1"/>
    </row>
    <row r="10" spans="1:13" s="5" customFormat="1" ht="13.5" x14ac:dyDescent="0.2">
      <c r="A10" s="6">
        <v>43861</v>
      </c>
      <c r="B10" s="1"/>
      <c r="C10" s="1"/>
      <c r="D10" s="1"/>
      <c r="E10" s="4">
        <f t="shared" si="0"/>
        <v>0</v>
      </c>
      <c r="F10" s="44"/>
      <c r="G10" s="6">
        <v>43861</v>
      </c>
      <c r="H10" s="1"/>
    </row>
    <row r="11" spans="1:13" s="5" customFormat="1" ht="13.5" x14ac:dyDescent="0.2">
      <c r="A11" s="6">
        <v>43875</v>
      </c>
      <c r="B11" s="1"/>
      <c r="C11" s="1"/>
      <c r="D11" s="1"/>
      <c r="E11" s="4">
        <f t="shared" si="0"/>
        <v>0</v>
      </c>
      <c r="F11" s="44"/>
      <c r="G11" s="6">
        <v>43875</v>
      </c>
      <c r="H11" s="1"/>
    </row>
    <row r="12" spans="1:13" s="5" customFormat="1" ht="13.5" x14ac:dyDescent="0.2">
      <c r="A12" s="6">
        <v>43889</v>
      </c>
      <c r="B12" s="1"/>
      <c r="C12" s="1"/>
      <c r="D12" s="1"/>
      <c r="E12" s="4">
        <f t="shared" si="0"/>
        <v>0</v>
      </c>
      <c r="F12" s="44"/>
      <c r="G12" s="6">
        <v>43889</v>
      </c>
      <c r="H12" s="1"/>
    </row>
    <row r="13" spans="1:13" s="5" customFormat="1" ht="13.5" x14ac:dyDescent="0.2">
      <c r="A13" s="6">
        <v>43903</v>
      </c>
      <c r="B13" s="1"/>
      <c r="C13" s="1"/>
      <c r="D13" s="1"/>
      <c r="E13" s="4">
        <f t="shared" si="0"/>
        <v>0</v>
      </c>
      <c r="F13" s="44"/>
      <c r="G13" s="6">
        <v>43903</v>
      </c>
      <c r="H13" s="1"/>
    </row>
    <row r="14" spans="1:13" s="5" customFormat="1" ht="13.5" x14ac:dyDescent="0.2">
      <c r="A14" s="6">
        <v>43917</v>
      </c>
      <c r="B14" s="1"/>
      <c r="C14" s="1"/>
      <c r="D14" s="1"/>
      <c r="E14" s="4">
        <f t="shared" si="0"/>
        <v>0</v>
      </c>
      <c r="F14" s="44"/>
      <c r="G14" s="6">
        <v>43917</v>
      </c>
      <c r="H14" s="1"/>
    </row>
    <row r="15" spans="1:13" s="5" customFormat="1" ht="13.5" x14ac:dyDescent="0.2">
      <c r="A15" s="6">
        <v>43931</v>
      </c>
      <c r="B15" s="1"/>
      <c r="C15" s="1"/>
      <c r="D15" s="1"/>
      <c r="E15" s="4">
        <f t="shared" si="0"/>
        <v>0</v>
      </c>
      <c r="F15" s="44"/>
      <c r="G15" s="6">
        <v>43931</v>
      </c>
      <c r="H15" s="1"/>
    </row>
    <row r="16" spans="1:13" s="5" customFormat="1" ht="13.5" x14ac:dyDescent="0.2">
      <c r="A16" s="6">
        <v>43945</v>
      </c>
      <c r="B16" s="1"/>
      <c r="C16" s="1"/>
      <c r="D16" s="1"/>
      <c r="E16" s="4">
        <f t="shared" si="0"/>
        <v>0</v>
      </c>
      <c r="F16" s="44"/>
      <c r="G16" s="6">
        <v>43945</v>
      </c>
      <c r="H16" s="1"/>
      <c r="M16" s="77"/>
    </row>
    <row r="17" spans="1:8" s="5" customFormat="1" ht="13.5" x14ac:dyDescent="0.2">
      <c r="A17" s="6">
        <v>43959</v>
      </c>
      <c r="B17" s="1"/>
      <c r="C17" s="1"/>
      <c r="D17" s="1"/>
      <c r="E17" s="4">
        <f t="shared" si="0"/>
        <v>0</v>
      </c>
      <c r="F17" s="44"/>
      <c r="G17" s="6">
        <v>43959</v>
      </c>
      <c r="H17" s="1"/>
    </row>
    <row r="18" spans="1:8" s="5" customFormat="1" ht="13.5" x14ac:dyDescent="0.2">
      <c r="A18" s="6">
        <v>43973</v>
      </c>
      <c r="B18" s="1"/>
      <c r="C18" s="1"/>
      <c r="D18" s="1"/>
      <c r="E18" s="4">
        <f t="shared" si="0"/>
        <v>0</v>
      </c>
      <c r="F18" s="44"/>
      <c r="G18" s="6">
        <v>43973</v>
      </c>
      <c r="H18" s="1"/>
    </row>
    <row r="19" spans="1:8" s="5" customFormat="1" ht="13.5" x14ac:dyDescent="0.2">
      <c r="A19" s="6">
        <v>43987</v>
      </c>
      <c r="B19" s="1"/>
      <c r="C19" s="1"/>
      <c r="D19" s="1"/>
      <c r="E19" s="4">
        <f t="shared" si="0"/>
        <v>0</v>
      </c>
      <c r="F19" s="44"/>
      <c r="G19" s="6">
        <v>43987</v>
      </c>
      <c r="H19" s="1"/>
    </row>
    <row r="20" spans="1:8" s="5" customFormat="1" ht="13.5" x14ac:dyDescent="0.2">
      <c r="A20" s="6">
        <v>44001</v>
      </c>
      <c r="B20" s="1"/>
      <c r="C20" s="1"/>
      <c r="D20" s="1"/>
      <c r="E20" s="4">
        <f t="shared" si="0"/>
        <v>0</v>
      </c>
      <c r="F20" s="44"/>
      <c r="G20" s="6">
        <v>44001</v>
      </c>
      <c r="H20" s="1"/>
    </row>
    <row r="21" spans="1:8" s="5" customFormat="1" ht="13.5" x14ac:dyDescent="0.2">
      <c r="A21" s="6">
        <v>43648</v>
      </c>
      <c r="B21" s="1"/>
      <c r="C21" s="1"/>
      <c r="D21" s="1"/>
      <c r="E21" s="4">
        <f t="shared" si="0"/>
        <v>0</v>
      </c>
      <c r="F21" s="44"/>
      <c r="G21" s="6">
        <v>43648</v>
      </c>
      <c r="H21" s="1"/>
    </row>
    <row r="22" spans="1:8" s="5" customFormat="1" ht="13.5" x14ac:dyDescent="0.2">
      <c r="A22" s="6">
        <v>44029</v>
      </c>
      <c r="B22" s="1"/>
      <c r="C22" s="1"/>
      <c r="D22" s="1"/>
      <c r="E22" s="4">
        <f t="shared" si="0"/>
        <v>0</v>
      </c>
      <c r="F22" s="44"/>
      <c r="G22" s="6">
        <v>44029</v>
      </c>
      <c r="H22" s="1"/>
    </row>
    <row r="23" spans="1:8" s="5" customFormat="1" ht="13.5" x14ac:dyDescent="0.2">
      <c r="A23" s="6">
        <v>44043</v>
      </c>
      <c r="B23" s="1"/>
      <c r="C23" s="1"/>
      <c r="D23" s="1"/>
      <c r="E23" s="4">
        <f t="shared" si="0"/>
        <v>0</v>
      </c>
      <c r="F23" s="44"/>
      <c r="G23" s="6">
        <v>44043</v>
      </c>
      <c r="H23" s="1"/>
    </row>
    <row r="24" spans="1:8" s="5" customFormat="1" ht="13.5" x14ac:dyDescent="0.2">
      <c r="A24" s="6">
        <v>44057</v>
      </c>
      <c r="B24" s="1"/>
      <c r="C24" s="1"/>
      <c r="D24" s="1"/>
      <c r="E24" s="4">
        <f t="shared" si="0"/>
        <v>0</v>
      </c>
      <c r="F24" s="44"/>
      <c r="G24" s="6">
        <v>44057</v>
      </c>
      <c r="H24" s="1"/>
    </row>
    <row r="25" spans="1:8" s="5" customFormat="1" ht="13.5" x14ac:dyDescent="0.2">
      <c r="A25" s="6">
        <v>44071</v>
      </c>
      <c r="B25" s="1"/>
      <c r="C25" s="1"/>
      <c r="D25" s="1"/>
      <c r="E25" s="4">
        <f t="shared" si="0"/>
        <v>0</v>
      </c>
      <c r="F25" s="44"/>
      <c r="G25" s="6">
        <v>44071</v>
      </c>
      <c r="H25" s="1"/>
    </row>
    <row r="26" spans="1:8" s="5" customFormat="1" ht="13.5" x14ac:dyDescent="0.2">
      <c r="A26" s="6">
        <v>44085</v>
      </c>
      <c r="B26" s="1"/>
      <c r="C26" s="1"/>
      <c r="D26" s="1"/>
      <c r="E26" s="4">
        <f t="shared" si="0"/>
        <v>0</v>
      </c>
      <c r="F26" s="44"/>
      <c r="G26" s="6">
        <v>44085</v>
      </c>
      <c r="H26" s="1"/>
    </row>
    <row r="27" spans="1:8" s="5" customFormat="1" ht="13.5" x14ac:dyDescent="0.2">
      <c r="A27" s="6">
        <v>44099</v>
      </c>
      <c r="B27" s="1"/>
      <c r="C27" s="1"/>
      <c r="D27" s="1"/>
      <c r="E27" s="4">
        <f t="shared" si="0"/>
        <v>0</v>
      </c>
      <c r="F27" s="44"/>
      <c r="G27" s="6">
        <v>44099</v>
      </c>
      <c r="H27" s="1"/>
    </row>
    <row r="28" spans="1:8" s="5" customFormat="1" ht="13.5" x14ac:dyDescent="0.2">
      <c r="A28" s="6">
        <v>44113</v>
      </c>
      <c r="B28" s="1"/>
      <c r="C28" s="1"/>
      <c r="D28" s="1"/>
      <c r="E28" s="4">
        <f t="shared" si="0"/>
        <v>0</v>
      </c>
      <c r="F28" s="44"/>
      <c r="G28" s="6">
        <v>44113</v>
      </c>
      <c r="H28" s="1"/>
    </row>
    <row r="29" spans="1:8" s="5" customFormat="1" ht="13.5" x14ac:dyDescent="0.2">
      <c r="A29" s="6">
        <v>44127</v>
      </c>
      <c r="B29" s="1"/>
      <c r="C29" s="1"/>
      <c r="D29" s="1"/>
      <c r="E29" s="4">
        <f t="shared" si="0"/>
        <v>0</v>
      </c>
      <c r="F29" s="44"/>
      <c r="G29" s="6">
        <v>44127</v>
      </c>
      <c r="H29" s="1"/>
    </row>
    <row r="30" spans="1:8" s="5" customFormat="1" ht="13.5" x14ac:dyDescent="0.2">
      <c r="A30" s="6">
        <v>44141</v>
      </c>
      <c r="B30" s="1"/>
      <c r="C30" s="1"/>
      <c r="D30" s="1"/>
      <c r="E30" s="4">
        <f t="shared" si="0"/>
        <v>0</v>
      </c>
      <c r="F30" s="44"/>
      <c r="G30" s="6">
        <v>44141</v>
      </c>
      <c r="H30" s="1"/>
    </row>
    <row r="31" spans="1:8" s="5" customFormat="1" ht="13.5" x14ac:dyDescent="0.2">
      <c r="A31" s="6">
        <v>44155</v>
      </c>
      <c r="B31" s="1"/>
      <c r="C31" s="1"/>
      <c r="D31" s="1"/>
      <c r="E31" s="4">
        <f t="shared" si="0"/>
        <v>0</v>
      </c>
      <c r="F31" s="44"/>
      <c r="G31" s="6">
        <v>44155</v>
      </c>
      <c r="H31" s="1"/>
    </row>
    <row r="32" spans="1:8" s="5" customFormat="1" ht="13.5" x14ac:dyDescent="0.2">
      <c r="A32" s="6">
        <v>44169</v>
      </c>
      <c r="B32" s="1"/>
      <c r="C32" s="1"/>
      <c r="D32" s="1"/>
      <c r="E32" s="4">
        <f t="shared" si="0"/>
        <v>0</v>
      </c>
      <c r="F32" s="44"/>
      <c r="G32" s="6">
        <v>44169</v>
      </c>
      <c r="H32" s="1"/>
    </row>
    <row r="33" spans="1:8" s="5" customFormat="1" ht="13.5" x14ac:dyDescent="0.2">
      <c r="A33" s="6">
        <v>44183</v>
      </c>
      <c r="B33" s="1"/>
      <c r="C33" s="1"/>
      <c r="D33" s="1"/>
      <c r="E33" s="4">
        <f t="shared" si="0"/>
        <v>0</v>
      </c>
      <c r="F33" s="44"/>
      <c r="G33" s="6">
        <v>44183</v>
      </c>
      <c r="H33" s="1"/>
    </row>
    <row r="34" spans="1:8" s="5" customFormat="1" ht="13.5" x14ac:dyDescent="0.2">
      <c r="A34" s="6">
        <v>44196</v>
      </c>
      <c r="B34" s="1"/>
      <c r="C34" s="1"/>
      <c r="D34" s="1"/>
      <c r="E34" s="4">
        <f t="shared" si="0"/>
        <v>0</v>
      </c>
      <c r="F34" s="44"/>
      <c r="G34" s="6">
        <v>44196</v>
      </c>
      <c r="H34" s="1"/>
    </row>
    <row r="35" spans="1:8" ht="27.75" customHeight="1" x14ac:dyDescent="0.25">
      <c r="A35" s="31" t="s">
        <v>0</v>
      </c>
      <c r="B35" s="32">
        <f>SUM(B8:B34)</f>
        <v>0</v>
      </c>
      <c r="C35" s="32">
        <f t="shared" ref="C35:D35" si="1">SUM(C8:C34)</f>
        <v>0</v>
      </c>
      <c r="D35" s="32">
        <f t="shared" si="1"/>
        <v>0</v>
      </c>
      <c r="E35" s="33">
        <f>SUM(B35:D35)</f>
        <v>0</v>
      </c>
      <c r="F35" s="45"/>
      <c r="G35" s="31" t="s">
        <v>0</v>
      </c>
      <c r="H35" s="33">
        <f>SUM(H8:H34)</f>
        <v>0</v>
      </c>
    </row>
    <row r="36" spans="1:8" ht="14.25" customHeight="1" x14ac:dyDescent="0.2">
      <c r="A36" s="93" t="str">
        <f>IF(E35&lt;$K$3," ","UF's payroll system will automatically suspend your voluntary 403(b) contributions when you reach the IRS limit for the calendar year.")</f>
        <v xml:space="preserve"> </v>
      </c>
      <c r="B36" s="93"/>
      <c r="C36" s="93"/>
      <c r="D36" s="93"/>
      <c r="E36" s="93"/>
      <c r="F36" s="24"/>
      <c r="G36" s="93" t="str">
        <f>IF(H35&lt;$K$3," ","UF's payroll system will automatically suspend your voluntary 457 contributions when you reach the IRS limit for the calendar year.")</f>
        <v xml:space="preserve"> </v>
      </c>
      <c r="H36" s="93"/>
    </row>
    <row r="37" spans="1:8" ht="14.25" customHeight="1" x14ac:dyDescent="0.2">
      <c r="A37" s="94"/>
      <c r="B37" s="94"/>
      <c r="C37" s="94"/>
      <c r="D37" s="94"/>
      <c r="E37" s="94"/>
      <c r="F37" s="24"/>
      <c r="G37" s="94"/>
      <c r="H37" s="94"/>
    </row>
    <row r="38" spans="1:8" ht="14.25" customHeight="1" x14ac:dyDescent="0.2">
      <c r="A38" s="9"/>
      <c r="B38" s="9"/>
      <c r="C38" s="9"/>
      <c r="D38" s="9"/>
      <c r="E38" s="9"/>
      <c r="F38" s="9"/>
      <c r="G38" s="94"/>
      <c r="H38" s="94"/>
    </row>
    <row r="39" spans="1:8" ht="14.25" customHeight="1" x14ac:dyDescent="0.2">
      <c r="A39" s="9"/>
      <c r="B39" s="9"/>
      <c r="C39" s="9"/>
      <c r="D39" s="9"/>
      <c r="E39" s="9"/>
      <c r="F39" s="9"/>
      <c r="G39" s="9"/>
      <c r="H39" s="9"/>
    </row>
  </sheetData>
  <sheetProtection sheet="1" objects="1" scenarios="1"/>
  <mergeCells count="12">
    <mergeCell ref="A1:H1"/>
    <mergeCell ref="A2:E2"/>
    <mergeCell ref="G2:H2"/>
    <mergeCell ref="G3:H3"/>
    <mergeCell ref="A36:E37"/>
    <mergeCell ref="G36:H38"/>
    <mergeCell ref="A4:E4"/>
    <mergeCell ref="G4:H4"/>
    <mergeCell ref="A5:E5"/>
    <mergeCell ref="G5:H5"/>
    <mergeCell ref="A6:E6"/>
    <mergeCell ref="G6:H6"/>
  </mergeCells>
  <conditionalFormatting sqref="E35">
    <cfRule type="cellIs" dxfId="11" priority="4" operator="greaterThanOrEqual">
      <formula>$K$3</formula>
    </cfRule>
  </conditionalFormatting>
  <conditionalFormatting sqref="H35">
    <cfRule type="cellIs" dxfId="10" priority="1" operator="greaterThanOrEqual">
      <formula>$K$3</formula>
    </cfRule>
  </conditionalFormatting>
  <printOptions horizontalCentered="1" verticalCentered="1"/>
  <pageMargins left="0.25" right="0.25" top="0.75" bottom="0.75" header="0.3" footer="0.3"/>
  <pageSetup scale="78" orientation="landscape" r:id="rId1"/>
  <headerFooter>
    <oddHeader>&amp;CUniversity of Florida
Voluntary Savings Plans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autoPageBreaks="0"/>
  </sheetPr>
  <dimension ref="A1:Z200"/>
  <sheetViews>
    <sheetView workbookViewId="0">
      <selection sqref="A1:Z1"/>
    </sheetView>
  </sheetViews>
  <sheetFormatPr defaultColWidth="11" defaultRowHeight="20.100000000000001" customHeight="1" x14ac:dyDescent="0.25"/>
  <cols>
    <col min="1" max="52" width="10.7109375" customWidth="1"/>
  </cols>
  <sheetData>
    <row r="1" spans="1:26" s="72" customFormat="1" ht="42" customHeight="1" x14ac:dyDescent="0.25">
      <c r="A1" s="107" t="s">
        <v>32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</row>
    <row r="2" spans="1:26" ht="10.5" customHeight="1" x14ac:dyDescent="0.25">
      <c r="A2" s="15"/>
      <c r="B2" s="15"/>
      <c r="C2" s="15"/>
      <c r="D2" s="15"/>
      <c r="E2" s="15"/>
      <c r="F2" s="23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s="11" customFormat="1" ht="20.100000000000001" customHeight="1" x14ac:dyDescent="0.3">
      <c r="A3" s="12" t="s">
        <v>76</v>
      </c>
      <c r="B3" s="13"/>
      <c r="C3" s="13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s="11" customFormat="1" ht="20.100000000000001" customHeight="1" x14ac:dyDescent="0.3">
      <c r="A4" s="18" t="s">
        <v>5</v>
      </c>
      <c r="B4" s="20" t="s">
        <v>6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s="11" customFormat="1" ht="20.100000000000001" customHeight="1" x14ac:dyDescent="0.3">
      <c r="A5" s="18"/>
      <c r="B5" s="17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s="11" customFormat="1" ht="20.100000000000001" customHeight="1" x14ac:dyDescent="0.3">
      <c r="A6" s="18" t="s">
        <v>7</v>
      </c>
      <c r="B6" s="20" t="s">
        <v>10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0.100000000000001" customHeight="1" x14ac:dyDescent="0.3">
      <c r="A7" s="19"/>
      <c r="B7" s="17" t="s">
        <v>17</v>
      </c>
      <c r="C7" s="14" t="s">
        <v>12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20.100000000000001" customHeight="1" x14ac:dyDescent="0.3">
      <c r="A8" s="19"/>
      <c r="B8" s="17" t="s">
        <v>17</v>
      </c>
      <c r="C8" s="14" t="s">
        <v>68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20.100000000000001" customHeight="1" x14ac:dyDescent="0.3">
      <c r="A9" s="19"/>
      <c r="B9" s="17" t="s">
        <v>17</v>
      </c>
      <c r="C9" s="14" t="s">
        <v>9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20.100000000000001" customHeight="1" x14ac:dyDescent="0.3">
      <c r="A10" s="19"/>
      <c r="B10" s="17" t="s">
        <v>17</v>
      </c>
      <c r="C10" s="14" t="s">
        <v>8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20.100000000000001" customHeight="1" x14ac:dyDescent="0.3">
      <c r="A11" s="18" t="s">
        <v>13</v>
      </c>
      <c r="B11" s="20" t="s">
        <v>16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20.100000000000001" customHeight="1" x14ac:dyDescent="0.3">
      <c r="A12" s="18"/>
      <c r="B12" s="17" t="s">
        <v>17</v>
      </c>
      <c r="C12" s="14" t="s">
        <v>19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20.100000000000001" customHeight="1" x14ac:dyDescent="0.3">
      <c r="A13" s="18"/>
      <c r="B13" s="17" t="s">
        <v>17</v>
      </c>
      <c r="C13" s="14" t="s">
        <v>20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20.100000000000001" customHeight="1" x14ac:dyDescent="0.3">
      <c r="A14" s="15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11" customFormat="1" ht="20.100000000000001" customHeight="1" x14ac:dyDescent="0.3">
      <c r="A15" s="12" t="s">
        <v>74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2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20.100000000000001" customHeight="1" x14ac:dyDescent="0.3">
      <c r="A16" s="18" t="s">
        <v>5</v>
      </c>
      <c r="B16" s="20" t="s">
        <v>45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20.100000000000001" customHeight="1" x14ac:dyDescent="0.3">
      <c r="A17" s="18" t="s">
        <v>7</v>
      </c>
      <c r="B17" s="20" t="s">
        <v>14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U17" s="15"/>
      <c r="V17" s="15"/>
      <c r="W17" s="15"/>
      <c r="X17" s="15"/>
      <c r="Y17" s="15"/>
      <c r="Z17" s="15"/>
    </row>
    <row r="18" spans="1:26" ht="20.100000000000001" customHeight="1" x14ac:dyDescent="0.3">
      <c r="A18" s="18"/>
      <c r="B18" s="2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20.100000000000001" customHeight="1" x14ac:dyDescent="0.3">
      <c r="A19" s="18" t="s">
        <v>13</v>
      </c>
      <c r="B19" s="20" t="s">
        <v>15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20.100000000000001" customHeight="1" x14ac:dyDescent="0.3">
      <c r="A20" s="15"/>
      <c r="B20" s="17" t="s">
        <v>17</v>
      </c>
      <c r="C20" s="14" t="s">
        <v>12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20.100000000000001" customHeight="1" x14ac:dyDescent="0.3">
      <c r="A21" s="15"/>
      <c r="B21" s="17" t="s">
        <v>17</v>
      </c>
      <c r="C21" s="14" t="s">
        <v>11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20.100000000000001" customHeight="1" x14ac:dyDescent="0.3">
      <c r="A22" s="15"/>
      <c r="B22" s="17" t="s">
        <v>17</v>
      </c>
      <c r="C22" s="14" t="s">
        <v>9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V22" s="15"/>
      <c r="W22" s="15"/>
      <c r="X22" s="15"/>
      <c r="Y22" s="15"/>
      <c r="Z22" s="15"/>
    </row>
    <row r="23" spans="1:26" ht="20.100000000000001" customHeight="1" x14ac:dyDescent="0.3">
      <c r="A23" s="15"/>
      <c r="B23" s="17" t="s">
        <v>17</v>
      </c>
      <c r="C23" s="14" t="s">
        <v>8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20.100000000000001" customHeight="1" x14ac:dyDescent="0.3">
      <c r="A24" s="18" t="s">
        <v>18</v>
      </c>
      <c r="B24" s="20" t="s">
        <v>16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20.100000000000001" customHeight="1" x14ac:dyDescent="0.3">
      <c r="A25" s="18"/>
      <c r="B25" s="17" t="s">
        <v>17</v>
      </c>
      <c r="C25" s="14" t="s">
        <v>19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20.100000000000001" customHeight="1" x14ac:dyDescent="0.3">
      <c r="A26" s="18"/>
      <c r="B26" s="17" t="s">
        <v>17</v>
      </c>
      <c r="C26" s="14" t="s">
        <v>22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20.100000000000001" customHeight="1" x14ac:dyDescent="0.3">
      <c r="A27" s="18"/>
      <c r="B27" s="17" t="s">
        <v>17</v>
      </c>
      <c r="C27" s="14" t="s">
        <v>21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20.100000000000001" customHeight="1" x14ac:dyDescent="0.3">
      <c r="A28" s="15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11" customFormat="1" ht="20.100000000000001" customHeight="1" x14ac:dyDescent="0.3">
      <c r="A29" s="12" t="s">
        <v>75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20.100000000000001" customHeight="1" x14ac:dyDescent="0.3">
      <c r="A30" s="18" t="s">
        <v>5</v>
      </c>
      <c r="B30" s="20" t="s">
        <v>14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20.100000000000001" customHeight="1" x14ac:dyDescent="0.3">
      <c r="A31" s="18"/>
      <c r="B31" s="2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20.100000000000001" customHeight="1" x14ac:dyDescent="0.3">
      <c r="A32" s="18" t="s">
        <v>7</v>
      </c>
      <c r="B32" s="20" t="s">
        <v>15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20.100000000000001" customHeight="1" x14ac:dyDescent="0.3">
      <c r="A33" s="15"/>
      <c r="B33" s="17" t="s">
        <v>17</v>
      </c>
      <c r="C33" s="14" t="s">
        <v>12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20.100000000000001" customHeight="1" x14ac:dyDescent="0.3">
      <c r="A34" s="15"/>
      <c r="B34" s="17" t="s">
        <v>17</v>
      </c>
      <c r="C34" s="14" t="s">
        <v>11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20.100000000000001" customHeight="1" x14ac:dyDescent="0.3">
      <c r="A35" s="15"/>
      <c r="B35" s="17" t="s">
        <v>17</v>
      </c>
      <c r="C35" s="14" t="s">
        <v>9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20.100000000000001" customHeight="1" x14ac:dyDescent="0.3">
      <c r="A36" s="15"/>
      <c r="B36" s="17" t="s">
        <v>17</v>
      </c>
      <c r="C36" s="14" t="s">
        <v>8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20.100000000000001" customHeight="1" x14ac:dyDescent="0.3">
      <c r="A37" s="18" t="s">
        <v>13</v>
      </c>
      <c r="B37" s="20" t="s">
        <v>16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20.100000000000001" customHeight="1" x14ac:dyDescent="0.3">
      <c r="A38" s="18"/>
      <c r="B38" s="17" t="s">
        <v>17</v>
      </c>
      <c r="C38" s="14" t="s">
        <v>19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20.100000000000001" customHeight="1" x14ac:dyDescent="0.3">
      <c r="A39" s="18"/>
      <c r="B39" s="17" t="s">
        <v>17</v>
      </c>
      <c r="C39" s="14" t="s">
        <v>22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20.100000000000001" customHeight="1" x14ac:dyDescent="0.3">
      <c r="A40" s="18"/>
      <c r="B40" s="17" t="s">
        <v>17</v>
      </c>
      <c r="C40" s="14" t="s">
        <v>21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20.100000000000001" customHeight="1" x14ac:dyDescent="0.3">
      <c r="A41" s="15"/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20.100000000000001" customHeight="1" x14ac:dyDescent="0.3">
      <c r="A42" s="15"/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20.100000000000001" customHeight="1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20.100000000000001" customHeight="1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20.100000000000001" customHeight="1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20.100000000000001" customHeight="1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20.100000000000001" customHeight="1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20.100000000000001" customHeight="1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20.100000000000001" customHeight="1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20.100000000000001" customHeight="1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20.100000000000001" customHeight="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20.100000000000001" customHeight="1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20.100000000000001" customHeight="1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20.100000000000001" customHeight="1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20.100000000000001" customHeight="1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20.100000000000001" customHeight="1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20.100000000000001" customHeight="1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20.100000000000001" customHeight="1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20.100000000000001" customHeight="1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20.100000000000001" customHeight="1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20.100000000000001" customHeight="1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20.100000000000001" customHeight="1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20.100000000000001" customHeight="1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20.100000000000001" customHeight="1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20.100000000000001" customHeight="1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20.100000000000001" customHeight="1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20.100000000000001" customHeight="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20.100000000000001" customHeight="1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20.100000000000001" customHeight="1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20.100000000000001" customHeight="1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20.100000000000001" customHeight="1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20.100000000000001" customHeight="1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20.100000000000001" customHeight="1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20.100000000000001" customHeight="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20.100000000000001" customHeight="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20.100000000000001" customHeight="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20.100000000000001" customHeight="1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20.100000000000001" customHeight="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20.100000000000001" customHeight="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20.100000000000001" customHeight="1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20.100000000000001" customHeight="1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20.100000000000001" customHeight="1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20.100000000000001" customHeight="1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20.100000000000001" customHeight="1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20.100000000000001" customHeight="1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20.100000000000001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20.100000000000001" customHeight="1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20.100000000000001" customHeight="1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20.100000000000001" customHeight="1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20.100000000000001" customHeight="1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20.100000000000001" customHeight="1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20.100000000000001" customHeight="1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20.100000000000001" customHeight="1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20.100000000000001" customHeight="1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20.100000000000001" customHeight="1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20.100000000000001" customHeight="1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20.100000000000001" customHeight="1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20.100000000000001" customHeight="1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20.100000000000001" customHeight="1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42" customHeight="1" x14ac:dyDescent="0.25">
      <c r="A100" s="107" t="s">
        <v>33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</row>
    <row r="101" spans="1:26" ht="10.5" customHeight="1" x14ac:dyDescent="0.25">
      <c r="A101" s="15"/>
      <c r="B101" s="15"/>
      <c r="C101" s="15"/>
      <c r="D101" s="15"/>
      <c r="E101" s="15"/>
      <c r="F101" s="23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s="11" customFormat="1" ht="20.100000000000001" customHeight="1" x14ac:dyDescent="0.35">
      <c r="A102" s="12" t="s">
        <v>64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s="11" customFormat="1" ht="20.100000000000001" customHeight="1" x14ac:dyDescent="0.3">
      <c r="A103" s="18" t="s">
        <v>5</v>
      </c>
      <c r="B103" s="20" t="s">
        <v>34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s="11" customFormat="1" ht="20.100000000000001" customHeight="1" x14ac:dyDescent="0.3">
      <c r="A104" s="18"/>
      <c r="B104" s="26" t="s">
        <v>35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s="11" customFormat="1" ht="20.100000000000001" customHeight="1" x14ac:dyDescent="0.3">
      <c r="A105" s="18"/>
      <c r="B105" s="20" t="s">
        <v>36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s="11" customFormat="1" ht="20.100000000000001" customHeight="1" x14ac:dyDescent="0.3">
      <c r="A106" s="20"/>
      <c r="B106" s="25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20.100000000000001" customHeight="1" x14ac:dyDescent="0.3">
      <c r="A107" s="18" t="s">
        <v>7</v>
      </c>
      <c r="B107" s="20" t="s">
        <v>69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20.100000000000001" customHeight="1" x14ac:dyDescent="0.3">
      <c r="A108" s="18"/>
      <c r="B108" s="17" t="s">
        <v>17</v>
      </c>
      <c r="C108" s="14" t="s">
        <v>19</v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T108" s="15"/>
      <c r="U108" s="15"/>
      <c r="V108" s="15"/>
      <c r="W108" s="15"/>
      <c r="X108" s="15"/>
      <c r="Y108" s="15"/>
      <c r="Z108" s="15"/>
    </row>
    <row r="109" spans="1:26" ht="20.100000000000001" customHeight="1" x14ac:dyDescent="0.3">
      <c r="A109" s="18"/>
      <c r="B109" s="17" t="s">
        <v>17</v>
      </c>
      <c r="C109" s="14" t="s">
        <v>38</v>
      </c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20.100000000000001" customHeight="1" x14ac:dyDescent="0.3">
      <c r="A110" s="15"/>
      <c r="B110" s="14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s="11" customFormat="1" ht="20.100000000000001" customHeight="1" x14ac:dyDescent="0.35">
      <c r="A111" s="12" t="s">
        <v>65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s="11" customFormat="1" ht="20.100000000000001" customHeight="1" x14ac:dyDescent="0.3">
      <c r="A112" s="18" t="s">
        <v>5</v>
      </c>
      <c r="B112" s="20" t="s">
        <v>39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s="11" customFormat="1" ht="20.100000000000001" customHeight="1" x14ac:dyDescent="0.3">
      <c r="A113" s="18"/>
      <c r="B113" s="26" t="s">
        <v>35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s="11" customFormat="1" ht="20.100000000000001" customHeight="1" x14ac:dyDescent="0.3">
      <c r="A114" s="18"/>
      <c r="B114" s="20" t="s">
        <v>40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s="11" customFormat="1" ht="20.100000000000001" customHeight="1" x14ac:dyDescent="0.3">
      <c r="A115" s="20"/>
      <c r="B115" s="25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20.100000000000001" customHeight="1" x14ac:dyDescent="0.3">
      <c r="A116" s="18" t="s">
        <v>7</v>
      </c>
      <c r="B116" s="20" t="s">
        <v>69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20.100000000000001" customHeight="1" x14ac:dyDescent="0.3">
      <c r="A117" s="18"/>
      <c r="B117" s="17" t="s">
        <v>17</v>
      </c>
      <c r="C117" s="14" t="s">
        <v>19</v>
      </c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V117" s="15"/>
      <c r="W117" s="15"/>
      <c r="X117" s="15"/>
      <c r="Y117" s="15"/>
      <c r="Z117" s="15"/>
    </row>
    <row r="118" spans="1:26" ht="20.100000000000001" customHeight="1" x14ac:dyDescent="0.3">
      <c r="A118" s="18"/>
      <c r="B118" s="17" t="s">
        <v>17</v>
      </c>
      <c r="C118" s="14" t="s">
        <v>38</v>
      </c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20.100000000000001" customHeight="1" x14ac:dyDescent="0.3">
      <c r="A119" s="15"/>
      <c r="B119" s="14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s="11" customFormat="1" ht="20.100000000000001" customHeight="1" x14ac:dyDescent="0.35">
      <c r="A120" s="12" t="s">
        <v>66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s="11" customFormat="1" ht="20.100000000000001" customHeight="1" x14ac:dyDescent="0.3">
      <c r="A121" s="18" t="s">
        <v>5</v>
      </c>
      <c r="B121" s="20" t="s">
        <v>39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s="11" customFormat="1" ht="20.100000000000001" customHeight="1" x14ac:dyDescent="0.3">
      <c r="A122" s="20"/>
      <c r="B122" s="25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20.100000000000001" customHeight="1" x14ac:dyDescent="0.3">
      <c r="A123" s="18" t="s">
        <v>7</v>
      </c>
      <c r="B123" s="20" t="s">
        <v>37</v>
      </c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20.100000000000001" customHeight="1" x14ac:dyDescent="0.3">
      <c r="A124" s="18"/>
      <c r="B124" s="17" t="s">
        <v>17</v>
      </c>
      <c r="C124" s="14" t="s">
        <v>19</v>
      </c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20.100000000000001" customHeight="1" x14ac:dyDescent="0.3">
      <c r="A125" s="18"/>
      <c r="B125" s="17" t="s">
        <v>17</v>
      </c>
      <c r="C125" s="14" t="s">
        <v>38</v>
      </c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20.100000000000001" customHeight="1" x14ac:dyDescent="0.3">
      <c r="A126" s="15"/>
      <c r="B126" s="14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20.100000000000001" customHeight="1" x14ac:dyDescent="0.3">
      <c r="A127" s="15"/>
      <c r="B127" s="14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20.100000000000001" customHeight="1" x14ac:dyDescent="0.3">
      <c r="A128" s="15"/>
      <c r="B128" s="14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20.100000000000001" customHeight="1" x14ac:dyDescent="0.3">
      <c r="A129" s="15"/>
      <c r="B129" s="14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20.100000000000001" customHeight="1" x14ac:dyDescent="0.3">
      <c r="A130" s="15"/>
      <c r="B130" s="14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20.100000000000001" customHeight="1" x14ac:dyDescent="0.3">
      <c r="A131" s="15"/>
      <c r="B131" s="14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20.100000000000001" customHeight="1" x14ac:dyDescent="0.3">
      <c r="A132" s="15"/>
      <c r="B132" s="14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20.100000000000001" customHeight="1" x14ac:dyDescent="0.3">
      <c r="A133" s="15"/>
      <c r="B133" s="14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20.100000000000001" customHeight="1" x14ac:dyDescent="0.3">
      <c r="A134" s="15"/>
      <c r="B134" s="14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20.100000000000001" customHeight="1" x14ac:dyDescent="0.3">
      <c r="A135" s="15"/>
      <c r="B135" s="14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20.100000000000001" customHeight="1" x14ac:dyDescent="0.3">
      <c r="A136" s="15"/>
      <c r="B136" s="14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20.100000000000001" customHeight="1" x14ac:dyDescent="0.3">
      <c r="A137" s="15"/>
      <c r="B137" s="14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20.100000000000001" customHeight="1" x14ac:dyDescent="0.3">
      <c r="A138" s="15"/>
      <c r="B138" s="14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20.100000000000001" customHeight="1" x14ac:dyDescent="0.3">
      <c r="A139" s="15"/>
      <c r="B139" s="14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20.100000000000001" customHeight="1" x14ac:dyDescent="0.3">
      <c r="A140" s="15"/>
      <c r="B140" s="14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20.100000000000001" customHeight="1" x14ac:dyDescent="0.3">
      <c r="A141" s="15"/>
      <c r="B141" s="14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20.100000000000001" customHeight="1" x14ac:dyDescent="0.3">
      <c r="A142" s="15"/>
      <c r="B142" s="14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20.100000000000001" customHeight="1" x14ac:dyDescent="0.3">
      <c r="A143" s="15"/>
      <c r="B143" s="14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20.100000000000001" customHeight="1" x14ac:dyDescent="0.3">
      <c r="A144" s="15"/>
      <c r="B144" s="14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20.100000000000001" customHeight="1" x14ac:dyDescent="0.3">
      <c r="A145" s="15"/>
      <c r="B145" s="14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20.100000000000001" customHeight="1" x14ac:dyDescent="0.3">
      <c r="A146" s="15"/>
      <c r="B146" s="14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20.100000000000001" customHeight="1" x14ac:dyDescent="0.3">
      <c r="A147" s="15"/>
      <c r="B147" s="14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20.100000000000001" customHeight="1" x14ac:dyDescent="0.3">
      <c r="A148" s="15"/>
      <c r="B148" s="14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20.100000000000001" customHeight="1" x14ac:dyDescent="0.3">
      <c r="A149" s="15"/>
      <c r="B149" s="14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20.100000000000001" customHeight="1" x14ac:dyDescent="0.3">
      <c r="A150" s="15"/>
      <c r="B150" s="14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20.100000000000001" customHeight="1" x14ac:dyDescent="0.3">
      <c r="A151" s="15"/>
      <c r="B151" s="14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20.100000000000001" customHeight="1" x14ac:dyDescent="0.3">
      <c r="A152" s="15"/>
      <c r="B152" s="14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20.100000000000001" customHeight="1" x14ac:dyDescent="0.3">
      <c r="A153" s="15"/>
      <c r="B153" s="14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20.100000000000001" customHeight="1" x14ac:dyDescent="0.3">
      <c r="A154" s="15"/>
      <c r="B154" s="14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20.100000000000001" customHeight="1" x14ac:dyDescent="0.3">
      <c r="A155" s="15"/>
      <c r="B155" s="14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20.100000000000001" customHeight="1" x14ac:dyDescent="0.3">
      <c r="A156" s="15"/>
      <c r="B156" s="14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20.100000000000001" customHeight="1" x14ac:dyDescent="0.3">
      <c r="A157" s="15"/>
      <c r="B157" s="14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20.100000000000001" customHeight="1" x14ac:dyDescent="0.3">
      <c r="A158" s="15"/>
      <c r="B158" s="14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20.100000000000001" customHeight="1" x14ac:dyDescent="0.3">
      <c r="A159" s="15"/>
      <c r="B159" s="14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20.100000000000001" customHeight="1" x14ac:dyDescent="0.3">
      <c r="A160" s="15"/>
      <c r="B160" s="14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20.100000000000001" customHeight="1" x14ac:dyDescent="0.3">
      <c r="A161" s="15"/>
      <c r="B161" s="14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20.100000000000001" customHeight="1" x14ac:dyDescent="0.3">
      <c r="A162" s="15"/>
      <c r="B162" s="14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20.100000000000001" customHeight="1" x14ac:dyDescent="0.3">
      <c r="A163" s="15"/>
      <c r="B163" s="14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20.100000000000001" customHeight="1" x14ac:dyDescent="0.3">
      <c r="A164" s="15"/>
      <c r="B164" s="14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20.100000000000001" customHeight="1" x14ac:dyDescent="0.3">
      <c r="A165" s="15"/>
      <c r="B165" s="14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20.100000000000001" customHeight="1" x14ac:dyDescent="0.3">
      <c r="A166" s="15"/>
      <c r="B166" s="14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20.100000000000001" customHeight="1" x14ac:dyDescent="0.3">
      <c r="A167" s="15"/>
      <c r="B167" s="14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20.100000000000001" customHeight="1" x14ac:dyDescent="0.3">
      <c r="A168" s="15"/>
      <c r="B168" s="14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20.100000000000001" customHeight="1" x14ac:dyDescent="0.3">
      <c r="A169" s="15"/>
      <c r="B169" s="14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20.100000000000001" customHeight="1" x14ac:dyDescent="0.3">
      <c r="A170" s="15"/>
      <c r="B170" s="14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20.100000000000001" customHeight="1" x14ac:dyDescent="0.3">
      <c r="A171" s="15"/>
      <c r="B171" s="14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20.100000000000001" customHeight="1" x14ac:dyDescent="0.3">
      <c r="A172" s="15"/>
      <c r="B172" s="14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20.100000000000001" customHeight="1" x14ac:dyDescent="0.3">
      <c r="A173" s="15"/>
      <c r="B173" s="14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20.100000000000001" customHeight="1" x14ac:dyDescent="0.3">
      <c r="A174" s="15"/>
      <c r="B174" s="14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20.100000000000001" customHeight="1" x14ac:dyDescent="0.3">
      <c r="A175" s="15"/>
      <c r="B175" s="14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20.100000000000001" customHeight="1" x14ac:dyDescent="0.3">
      <c r="A176" s="15"/>
      <c r="B176" s="14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20.100000000000001" customHeight="1" x14ac:dyDescent="0.3">
      <c r="A177" s="15"/>
      <c r="B177" s="14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20.100000000000001" customHeight="1" x14ac:dyDescent="0.3">
      <c r="A178" s="15"/>
      <c r="B178" s="14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20.100000000000001" customHeight="1" x14ac:dyDescent="0.3">
      <c r="A179" s="15"/>
      <c r="B179" s="14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20.100000000000001" customHeight="1" x14ac:dyDescent="0.3">
      <c r="A180" s="15"/>
      <c r="B180" s="14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20.100000000000001" customHeight="1" x14ac:dyDescent="0.3">
      <c r="A181" s="15"/>
      <c r="B181" s="14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20.100000000000001" customHeight="1" x14ac:dyDescent="0.3">
      <c r="A182" s="15"/>
      <c r="B182" s="14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20.100000000000001" customHeight="1" x14ac:dyDescent="0.3">
      <c r="A183" s="15"/>
      <c r="B183" s="14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20.100000000000001" customHeight="1" x14ac:dyDescent="0.3">
      <c r="A184" s="15"/>
      <c r="B184" s="14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20.100000000000001" customHeight="1" x14ac:dyDescent="0.3">
      <c r="A185" s="15"/>
      <c r="B185" s="14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20.100000000000001" customHeight="1" x14ac:dyDescent="0.3">
      <c r="A186" s="15"/>
      <c r="B186" s="14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20.100000000000001" customHeight="1" x14ac:dyDescent="0.3">
      <c r="A187" s="15"/>
      <c r="B187" s="14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20.100000000000001" customHeight="1" x14ac:dyDescent="0.3">
      <c r="A188" s="15"/>
      <c r="B188" s="14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20.100000000000001" customHeight="1" x14ac:dyDescent="0.3">
      <c r="A189" s="15"/>
      <c r="B189" s="14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20.100000000000001" customHeight="1" x14ac:dyDescent="0.3">
      <c r="A190" s="15"/>
      <c r="B190" s="14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20.100000000000001" customHeight="1" x14ac:dyDescent="0.3">
      <c r="A191" s="15"/>
      <c r="B191" s="14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20.100000000000001" customHeight="1" x14ac:dyDescent="0.3">
      <c r="A192" s="15"/>
      <c r="B192" s="14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20.100000000000001" customHeight="1" x14ac:dyDescent="0.3">
      <c r="A193" s="15"/>
      <c r="B193" s="14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20.100000000000001" customHeight="1" x14ac:dyDescent="0.3">
      <c r="A194" s="15"/>
      <c r="B194" s="14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20.100000000000001" customHeight="1" x14ac:dyDescent="0.3">
      <c r="A195" s="15"/>
      <c r="B195" s="14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20.100000000000001" customHeight="1" x14ac:dyDescent="0.3">
      <c r="A196" s="15"/>
      <c r="B196" s="14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20.100000000000001" customHeight="1" x14ac:dyDescent="0.3">
      <c r="A197" s="15"/>
      <c r="B197" s="14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20.100000000000001" customHeight="1" x14ac:dyDescent="0.3">
      <c r="A198" s="15"/>
      <c r="B198" s="14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20.100000000000001" customHeight="1" x14ac:dyDescent="0.3">
      <c r="A199" s="15"/>
      <c r="B199" s="14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20.100000000000001" customHeight="1" x14ac:dyDescent="0.3">
      <c r="A200" s="15"/>
      <c r="B200" s="14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</sheetData>
  <mergeCells count="2">
    <mergeCell ref="A100:Z100"/>
    <mergeCell ref="A1:Z1"/>
  </mergeCell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autoPageBreaks="0"/>
  </sheetPr>
  <dimension ref="A1:AZ78"/>
  <sheetViews>
    <sheetView workbookViewId="0">
      <pane ySplit="3" topLeftCell="A4" activePane="bottomLeft" state="frozen"/>
      <selection activeCell="R12" sqref="R12:AK14"/>
      <selection pane="bottomLeft" sqref="A1:M1"/>
    </sheetView>
  </sheetViews>
  <sheetFormatPr defaultRowHeight="15" x14ac:dyDescent="0.25"/>
  <cols>
    <col min="1" max="2" width="10.7109375" style="7" customWidth="1"/>
    <col min="3" max="5" width="10.7109375" customWidth="1"/>
    <col min="6" max="7" width="10.7109375" style="7" customWidth="1"/>
    <col min="8" max="26" width="10.7109375" customWidth="1"/>
    <col min="27" max="28" width="10.7109375" style="7" customWidth="1"/>
    <col min="29" max="31" width="10.7109375" customWidth="1"/>
    <col min="32" max="33" width="10.7109375" style="7" customWidth="1"/>
    <col min="34" max="52" width="10.7109375" customWidth="1"/>
  </cols>
  <sheetData>
    <row r="1" spans="1:52" ht="20.100000000000001" customHeight="1" x14ac:dyDescent="0.25">
      <c r="A1" s="107" t="s">
        <v>23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07" t="s">
        <v>41</v>
      </c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6"/>
      <c r="AV1" s="16"/>
      <c r="AW1" s="16"/>
      <c r="AX1" s="16"/>
      <c r="AY1" s="16"/>
      <c r="AZ1" s="16"/>
    </row>
    <row r="2" spans="1:52" ht="43.5" customHeight="1" x14ac:dyDescent="0.25">
      <c r="A2" s="110" t="s">
        <v>28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10" t="s">
        <v>44</v>
      </c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</row>
    <row r="3" spans="1:52" s="30" customFormat="1" ht="32.25" customHeight="1" x14ac:dyDescent="0.3">
      <c r="A3" s="28"/>
      <c r="B3" s="111" t="s">
        <v>71</v>
      </c>
      <c r="C3" s="111"/>
      <c r="D3" s="111"/>
      <c r="E3" s="73"/>
      <c r="F3" s="115" t="s">
        <v>42</v>
      </c>
      <c r="G3" s="115"/>
      <c r="H3" s="115"/>
      <c r="I3" s="27"/>
      <c r="J3" s="27"/>
      <c r="K3" s="27"/>
      <c r="L3" s="27"/>
      <c r="M3" s="27"/>
      <c r="N3" s="27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8"/>
      <c r="AB3" s="28"/>
      <c r="AC3" s="111" t="s">
        <v>2</v>
      </c>
      <c r="AD3" s="111"/>
      <c r="AE3" s="111"/>
      <c r="AF3" s="28"/>
      <c r="AG3" s="111" t="s">
        <v>43</v>
      </c>
      <c r="AH3" s="111"/>
      <c r="AI3" s="111"/>
      <c r="AJ3" s="27"/>
      <c r="AK3" s="27"/>
      <c r="AL3" s="27"/>
      <c r="AM3" s="27"/>
      <c r="AN3" s="27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</row>
    <row r="4" spans="1:52" ht="20.100000000000001" customHeight="1" x14ac:dyDescent="0.3">
      <c r="A4" s="14"/>
      <c r="B4" s="109">
        <v>43833</v>
      </c>
      <c r="C4" s="109"/>
      <c r="D4" s="109"/>
      <c r="E4" s="74"/>
      <c r="F4" s="112">
        <v>43818</v>
      </c>
      <c r="G4" s="113"/>
      <c r="H4" s="114"/>
      <c r="I4" s="14" t="s">
        <v>61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09">
        <v>43833</v>
      </c>
      <c r="AD4" s="109"/>
      <c r="AE4" s="109"/>
      <c r="AF4" s="14"/>
      <c r="AG4" s="109">
        <v>43808</v>
      </c>
      <c r="AH4" s="109"/>
      <c r="AI4" s="109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</row>
    <row r="5" spans="1:52" ht="20.100000000000001" customHeight="1" x14ac:dyDescent="0.3">
      <c r="A5" s="14"/>
      <c r="B5" s="109">
        <v>43847</v>
      </c>
      <c r="C5" s="109"/>
      <c r="D5" s="109"/>
      <c r="E5" s="74"/>
      <c r="F5" s="112">
        <v>43839</v>
      </c>
      <c r="G5" s="113"/>
      <c r="H5" s="1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09">
        <v>43847</v>
      </c>
      <c r="AD5" s="109"/>
      <c r="AE5" s="109"/>
      <c r="AF5" s="14"/>
      <c r="AG5" s="109">
        <v>43822</v>
      </c>
      <c r="AH5" s="109"/>
      <c r="AI5" s="109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</row>
    <row r="6" spans="1:52" ht="20.100000000000001" customHeight="1" x14ac:dyDescent="0.3">
      <c r="A6" s="14"/>
      <c r="B6" s="109">
        <v>43861</v>
      </c>
      <c r="C6" s="109"/>
      <c r="D6" s="109"/>
      <c r="E6" s="74"/>
      <c r="F6" s="112">
        <f>14+F5</f>
        <v>43853</v>
      </c>
      <c r="G6" s="113"/>
      <c r="H6" s="1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09">
        <v>43861</v>
      </c>
      <c r="AD6" s="109"/>
      <c r="AE6" s="109"/>
      <c r="AF6" s="14"/>
      <c r="AG6" s="109">
        <v>43830</v>
      </c>
      <c r="AH6" s="109"/>
      <c r="AI6" s="109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</row>
    <row r="7" spans="1:52" ht="20.100000000000001" customHeight="1" x14ac:dyDescent="0.3">
      <c r="A7" s="14"/>
      <c r="B7" s="109">
        <v>43875</v>
      </c>
      <c r="C7" s="109"/>
      <c r="D7" s="109"/>
      <c r="E7" s="74"/>
      <c r="F7" s="112">
        <f t="shared" ref="F7:F30" si="0">14+F6</f>
        <v>43867</v>
      </c>
      <c r="G7" s="113"/>
      <c r="H7" s="1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09">
        <v>43875</v>
      </c>
      <c r="AD7" s="109"/>
      <c r="AE7" s="109"/>
      <c r="AF7" s="14"/>
      <c r="AG7" s="109">
        <v>43854</v>
      </c>
      <c r="AH7" s="109"/>
      <c r="AI7" s="109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</row>
    <row r="8" spans="1:52" ht="20.100000000000001" customHeight="1" x14ac:dyDescent="0.3">
      <c r="A8" s="14"/>
      <c r="B8" s="109">
        <v>43889</v>
      </c>
      <c r="C8" s="109"/>
      <c r="D8" s="109"/>
      <c r="E8" s="74"/>
      <c r="F8" s="112">
        <f t="shared" si="0"/>
        <v>43881</v>
      </c>
      <c r="G8" s="113"/>
      <c r="H8" s="1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09">
        <v>43889</v>
      </c>
      <c r="AD8" s="109"/>
      <c r="AE8" s="109"/>
      <c r="AF8" s="14"/>
      <c r="AG8" s="109">
        <v>43861</v>
      </c>
      <c r="AH8" s="109"/>
      <c r="AI8" s="109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</row>
    <row r="9" spans="1:52" ht="20.100000000000001" customHeight="1" x14ac:dyDescent="0.3">
      <c r="A9" s="14"/>
      <c r="B9" s="109">
        <v>43903</v>
      </c>
      <c r="C9" s="109"/>
      <c r="D9" s="109"/>
      <c r="E9" s="74"/>
      <c r="F9" s="112">
        <f t="shared" si="0"/>
        <v>43895</v>
      </c>
      <c r="G9" s="113"/>
      <c r="H9" s="1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09">
        <v>43903</v>
      </c>
      <c r="AD9" s="109"/>
      <c r="AE9" s="109"/>
      <c r="AF9" s="74"/>
      <c r="AG9" s="109">
        <v>43882</v>
      </c>
      <c r="AH9" s="109"/>
      <c r="AI9" s="109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</row>
    <row r="10" spans="1:52" ht="20.100000000000001" customHeight="1" x14ac:dyDescent="0.3">
      <c r="A10" s="14"/>
      <c r="B10" s="109">
        <v>43917</v>
      </c>
      <c r="C10" s="109"/>
      <c r="D10" s="109"/>
      <c r="E10" s="74"/>
      <c r="F10" s="112">
        <f t="shared" si="0"/>
        <v>43909</v>
      </c>
      <c r="G10" s="113"/>
      <c r="H10" s="1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09">
        <v>43917</v>
      </c>
      <c r="AD10" s="109"/>
      <c r="AE10" s="109"/>
      <c r="AF10" s="74"/>
      <c r="AG10" s="109">
        <v>43890</v>
      </c>
      <c r="AH10" s="109"/>
      <c r="AI10" s="109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</row>
    <row r="11" spans="1:52" ht="20.100000000000001" customHeight="1" x14ac:dyDescent="0.3">
      <c r="A11" s="14"/>
      <c r="B11" s="109">
        <v>43931</v>
      </c>
      <c r="C11" s="109"/>
      <c r="D11" s="109"/>
      <c r="E11" s="74"/>
      <c r="F11" s="112">
        <f t="shared" si="0"/>
        <v>43923</v>
      </c>
      <c r="G11" s="113"/>
      <c r="H11" s="1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09">
        <v>43931</v>
      </c>
      <c r="AD11" s="109"/>
      <c r="AE11" s="109"/>
      <c r="AF11" s="74"/>
      <c r="AG11" s="109">
        <v>43910</v>
      </c>
      <c r="AH11" s="109"/>
      <c r="AI11" s="109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</row>
    <row r="12" spans="1:52" ht="20.100000000000001" customHeight="1" x14ac:dyDescent="0.3">
      <c r="A12" s="14"/>
      <c r="B12" s="109">
        <v>43945</v>
      </c>
      <c r="C12" s="109"/>
      <c r="D12" s="109"/>
      <c r="E12" s="74"/>
      <c r="F12" s="112">
        <f t="shared" si="0"/>
        <v>43937</v>
      </c>
      <c r="G12" s="113"/>
      <c r="H12" s="1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09">
        <v>43945</v>
      </c>
      <c r="AD12" s="109"/>
      <c r="AE12" s="109"/>
      <c r="AF12" s="74"/>
      <c r="AG12" s="109">
        <v>43921</v>
      </c>
      <c r="AH12" s="109"/>
      <c r="AI12" s="109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</row>
    <row r="13" spans="1:52" ht="20.100000000000001" customHeight="1" x14ac:dyDescent="0.3">
      <c r="A13" s="14"/>
      <c r="B13" s="109">
        <v>43959</v>
      </c>
      <c r="C13" s="109"/>
      <c r="D13" s="109"/>
      <c r="E13" s="74"/>
      <c r="F13" s="112">
        <f t="shared" si="0"/>
        <v>43951</v>
      </c>
      <c r="G13" s="113"/>
      <c r="H13" s="1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09">
        <v>43959</v>
      </c>
      <c r="AD13" s="109"/>
      <c r="AE13" s="109"/>
      <c r="AF13" s="74"/>
      <c r="AG13" s="109">
        <v>43938</v>
      </c>
      <c r="AH13" s="109"/>
      <c r="AI13" s="109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</row>
    <row r="14" spans="1:52" ht="20.100000000000001" customHeight="1" x14ac:dyDescent="0.3">
      <c r="A14" s="14"/>
      <c r="B14" s="109">
        <v>43973</v>
      </c>
      <c r="C14" s="109"/>
      <c r="D14" s="109"/>
      <c r="E14" s="74"/>
      <c r="F14" s="112">
        <f t="shared" si="0"/>
        <v>43965</v>
      </c>
      <c r="G14" s="113"/>
      <c r="H14" s="1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09">
        <v>43973</v>
      </c>
      <c r="AD14" s="109"/>
      <c r="AE14" s="109"/>
      <c r="AF14" s="74"/>
      <c r="AG14" s="109">
        <v>43951</v>
      </c>
      <c r="AH14" s="109"/>
      <c r="AI14" s="109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</row>
    <row r="15" spans="1:52" ht="20.100000000000001" customHeight="1" x14ac:dyDescent="0.3">
      <c r="A15" s="14"/>
      <c r="B15" s="109">
        <v>43987</v>
      </c>
      <c r="C15" s="109"/>
      <c r="D15" s="109"/>
      <c r="E15" s="74"/>
      <c r="F15" s="112">
        <f t="shared" si="0"/>
        <v>43979</v>
      </c>
      <c r="G15" s="113"/>
      <c r="H15" s="1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09">
        <v>43987</v>
      </c>
      <c r="AD15" s="109"/>
      <c r="AE15" s="109"/>
      <c r="AF15" s="74"/>
      <c r="AG15" s="109">
        <v>43966</v>
      </c>
      <c r="AH15" s="109"/>
      <c r="AI15" s="109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</row>
    <row r="16" spans="1:52" ht="20.100000000000001" customHeight="1" x14ac:dyDescent="0.3">
      <c r="A16" s="14"/>
      <c r="B16" s="109">
        <v>44001</v>
      </c>
      <c r="C16" s="109"/>
      <c r="D16" s="109"/>
      <c r="E16" s="74"/>
      <c r="F16" s="112">
        <f t="shared" si="0"/>
        <v>43993</v>
      </c>
      <c r="G16" s="113"/>
      <c r="H16" s="1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09">
        <v>44001</v>
      </c>
      <c r="AD16" s="109"/>
      <c r="AE16" s="109"/>
      <c r="AF16" s="74"/>
      <c r="AG16" s="109">
        <v>43976</v>
      </c>
      <c r="AH16" s="109"/>
      <c r="AI16" s="109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</row>
    <row r="17" spans="1:52" ht="20.100000000000001" customHeight="1" x14ac:dyDescent="0.3">
      <c r="A17" s="14"/>
      <c r="B17" s="109">
        <v>44014</v>
      </c>
      <c r="C17" s="109"/>
      <c r="D17" s="109"/>
      <c r="E17" s="74" t="s">
        <v>61</v>
      </c>
      <c r="F17" s="112">
        <f t="shared" si="0"/>
        <v>44007</v>
      </c>
      <c r="G17" s="113"/>
      <c r="H17" s="1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09">
        <v>44014</v>
      </c>
      <c r="AD17" s="109"/>
      <c r="AE17" s="109"/>
      <c r="AF17" s="74" t="s">
        <v>61</v>
      </c>
      <c r="AG17" s="109">
        <v>43994</v>
      </c>
      <c r="AH17" s="109"/>
      <c r="AI17" s="109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</row>
    <row r="18" spans="1:52" ht="20.100000000000001" customHeight="1" x14ac:dyDescent="0.3">
      <c r="A18" s="14"/>
      <c r="B18" s="109">
        <v>44028</v>
      </c>
      <c r="C18" s="109"/>
      <c r="D18" s="109"/>
      <c r="E18" s="74"/>
      <c r="F18" s="112">
        <f t="shared" si="0"/>
        <v>44021</v>
      </c>
      <c r="G18" s="113"/>
      <c r="H18" s="1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09">
        <v>44029</v>
      </c>
      <c r="AD18" s="109"/>
      <c r="AE18" s="109"/>
      <c r="AF18" s="74"/>
      <c r="AG18" s="109">
        <v>44005</v>
      </c>
      <c r="AH18" s="109"/>
      <c r="AI18" s="109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</row>
    <row r="19" spans="1:52" ht="20.100000000000001" customHeight="1" x14ac:dyDescent="0.3">
      <c r="A19" s="14"/>
      <c r="B19" s="109">
        <v>44042</v>
      </c>
      <c r="C19" s="109"/>
      <c r="D19" s="109"/>
      <c r="E19" s="74"/>
      <c r="F19" s="112">
        <f t="shared" si="0"/>
        <v>44035</v>
      </c>
      <c r="G19" s="113"/>
      <c r="H19" s="1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09">
        <v>44043</v>
      </c>
      <c r="AD19" s="109"/>
      <c r="AE19" s="109"/>
      <c r="AF19" s="74"/>
      <c r="AG19" s="109">
        <v>44012</v>
      </c>
      <c r="AH19" s="109"/>
      <c r="AI19" s="109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</row>
    <row r="20" spans="1:52" ht="20.100000000000001" customHeight="1" x14ac:dyDescent="0.3">
      <c r="A20" s="14"/>
      <c r="B20" s="109">
        <v>44056</v>
      </c>
      <c r="C20" s="109"/>
      <c r="D20" s="109"/>
      <c r="E20" s="74"/>
      <c r="F20" s="112">
        <f t="shared" si="0"/>
        <v>44049</v>
      </c>
      <c r="G20" s="113"/>
      <c r="H20" s="1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09">
        <v>44057</v>
      </c>
      <c r="AD20" s="109"/>
      <c r="AE20" s="109"/>
      <c r="AF20" s="74"/>
      <c r="AG20" s="109">
        <v>44036</v>
      </c>
      <c r="AH20" s="109"/>
      <c r="AI20" s="109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</row>
    <row r="21" spans="1:52" ht="20.100000000000001" customHeight="1" x14ac:dyDescent="0.3">
      <c r="A21" s="14"/>
      <c r="B21" s="109">
        <v>44070</v>
      </c>
      <c r="C21" s="109"/>
      <c r="D21" s="109"/>
      <c r="E21" s="74"/>
      <c r="F21" s="112">
        <f t="shared" si="0"/>
        <v>44063</v>
      </c>
      <c r="G21" s="113"/>
      <c r="H21" s="1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09">
        <v>44071</v>
      </c>
      <c r="AD21" s="109"/>
      <c r="AE21" s="109"/>
      <c r="AF21" s="74"/>
      <c r="AG21" s="109">
        <v>44043</v>
      </c>
      <c r="AH21" s="109"/>
      <c r="AI21" s="109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</row>
    <row r="22" spans="1:52" ht="20.100000000000001" customHeight="1" x14ac:dyDescent="0.3">
      <c r="A22" s="14"/>
      <c r="B22" s="109">
        <v>44084</v>
      </c>
      <c r="C22" s="109"/>
      <c r="D22" s="109"/>
      <c r="E22" s="74"/>
      <c r="F22" s="112">
        <f t="shared" si="0"/>
        <v>44077</v>
      </c>
      <c r="G22" s="113"/>
      <c r="H22" s="1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09">
        <v>44085</v>
      </c>
      <c r="AD22" s="109"/>
      <c r="AE22" s="109"/>
      <c r="AF22" s="74"/>
      <c r="AG22" s="109">
        <v>44064</v>
      </c>
      <c r="AH22" s="109"/>
      <c r="AI22" s="109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</row>
    <row r="23" spans="1:52" ht="20.100000000000001" customHeight="1" x14ac:dyDescent="0.3">
      <c r="A23" s="14"/>
      <c r="B23" s="109">
        <v>44098</v>
      </c>
      <c r="C23" s="109"/>
      <c r="D23" s="109"/>
      <c r="E23" s="74"/>
      <c r="F23" s="112">
        <f t="shared" si="0"/>
        <v>44091</v>
      </c>
      <c r="G23" s="113"/>
      <c r="H23" s="1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09">
        <v>44099</v>
      </c>
      <c r="AD23" s="109"/>
      <c r="AE23" s="109"/>
      <c r="AF23" s="74"/>
      <c r="AG23" s="109">
        <v>44074</v>
      </c>
      <c r="AH23" s="109"/>
      <c r="AI23" s="109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1:52" ht="20.100000000000001" customHeight="1" x14ac:dyDescent="0.3">
      <c r="A24" s="14"/>
      <c r="B24" s="109">
        <v>44112</v>
      </c>
      <c r="C24" s="109"/>
      <c r="D24" s="109"/>
      <c r="E24" s="74"/>
      <c r="F24" s="112">
        <f t="shared" si="0"/>
        <v>44105</v>
      </c>
      <c r="G24" s="113"/>
      <c r="H24" s="1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09">
        <v>44113</v>
      </c>
      <c r="AD24" s="109"/>
      <c r="AE24" s="109"/>
      <c r="AF24" s="74"/>
      <c r="AG24" s="109">
        <v>44092</v>
      </c>
      <c r="AH24" s="109"/>
      <c r="AI24" s="109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</row>
    <row r="25" spans="1:52" ht="20.100000000000001" customHeight="1" x14ac:dyDescent="0.3">
      <c r="A25" s="14"/>
      <c r="B25" s="109">
        <v>44126</v>
      </c>
      <c r="C25" s="109"/>
      <c r="D25" s="109"/>
      <c r="E25" s="74"/>
      <c r="F25" s="112">
        <f t="shared" si="0"/>
        <v>44119</v>
      </c>
      <c r="G25" s="113"/>
      <c r="H25" s="1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09">
        <v>44127</v>
      </c>
      <c r="AD25" s="109"/>
      <c r="AE25" s="109"/>
      <c r="AF25" s="74"/>
      <c r="AG25" s="109">
        <v>44104</v>
      </c>
      <c r="AH25" s="109"/>
      <c r="AI25" s="109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</row>
    <row r="26" spans="1:52" ht="20.100000000000001" customHeight="1" x14ac:dyDescent="0.3">
      <c r="A26" s="14"/>
      <c r="B26" s="109">
        <v>44140</v>
      </c>
      <c r="C26" s="109"/>
      <c r="D26" s="109"/>
      <c r="E26" s="74"/>
      <c r="F26" s="112">
        <f t="shared" si="0"/>
        <v>44133</v>
      </c>
      <c r="G26" s="113"/>
      <c r="H26" s="1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09">
        <v>44141</v>
      </c>
      <c r="AD26" s="109"/>
      <c r="AE26" s="109"/>
      <c r="AF26" s="74"/>
      <c r="AG26" s="109">
        <v>44120</v>
      </c>
      <c r="AH26" s="109"/>
      <c r="AI26" s="109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</row>
    <row r="27" spans="1:52" ht="20.100000000000001" customHeight="1" x14ac:dyDescent="0.3">
      <c r="A27" s="14"/>
      <c r="B27" s="109">
        <v>44154</v>
      </c>
      <c r="C27" s="109"/>
      <c r="D27" s="109"/>
      <c r="E27" s="74"/>
      <c r="F27" s="112">
        <f t="shared" si="0"/>
        <v>44147</v>
      </c>
      <c r="G27" s="113"/>
      <c r="H27" s="1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09">
        <v>44155</v>
      </c>
      <c r="AD27" s="109"/>
      <c r="AE27" s="109"/>
      <c r="AF27" s="74"/>
      <c r="AG27" s="109">
        <v>44135</v>
      </c>
      <c r="AH27" s="109"/>
      <c r="AI27" s="109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</row>
    <row r="28" spans="1:52" ht="20.100000000000001" customHeight="1" x14ac:dyDescent="0.3">
      <c r="A28" s="14"/>
      <c r="B28" s="109">
        <v>44168</v>
      </c>
      <c r="C28" s="109"/>
      <c r="D28" s="109"/>
      <c r="E28" s="74"/>
      <c r="F28" s="112">
        <f t="shared" si="0"/>
        <v>44161</v>
      </c>
      <c r="G28" s="113"/>
      <c r="H28" s="1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09">
        <v>44169</v>
      </c>
      <c r="AD28" s="109"/>
      <c r="AE28" s="109"/>
      <c r="AF28" s="74"/>
      <c r="AG28" s="109">
        <v>44148</v>
      </c>
      <c r="AH28" s="109"/>
      <c r="AI28" s="109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</row>
    <row r="29" spans="1:52" ht="20.100000000000001" customHeight="1" x14ac:dyDescent="0.3">
      <c r="A29" s="14"/>
      <c r="B29" s="109">
        <v>44182</v>
      </c>
      <c r="C29" s="109"/>
      <c r="D29" s="109"/>
      <c r="E29" s="74"/>
      <c r="F29" s="112">
        <f t="shared" si="0"/>
        <v>44175</v>
      </c>
      <c r="G29" s="113"/>
      <c r="H29" s="1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09">
        <v>44183</v>
      </c>
      <c r="AD29" s="109"/>
      <c r="AE29" s="109"/>
      <c r="AF29" s="74"/>
      <c r="AG29" s="109">
        <v>44158</v>
      </c>
      <c r="AH29" s="109"/>
      <c r="AI29" s="109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</row>
    <row r="30" spans="1:52" ht="20.100000000000001" customHeight="1" x14ac:dyDescent="0.3">
      <c r="A30" s="14"/>
      <c r="B30" s="109">
        <v>44196</v>
      </c>
      <c r="C30" s="109"/>
      <c r="D30" s="109"/>
      <c r="E30" s="74" t="s">
        <v>61</v>
      </c>
      <c r="F30" s="112">
        <f t="shared" si="0"/>
        <v>44189</v>
      </c>
      <c r="G30" s="113"/>
      <c r="H30" s="1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09">
        <v>44196</v>
      </c>
      <c r="AD30" s="109"/>
      <c r="AE30" s="109"/>
      <c r="AF30" s="74" t="s">
        <v>61</v>
      </c>
      <c r="AG30" s="109">
        <v>44165</v>
      </c>
      <c r="AH30" s="109"/>
      <c r="AI30" s="109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</row>
    <row r="31" spans="1:52" ht="20.100000000000001" customHeight="1" x14ac:dyDescent="0.3">
      <c r="A31" s="15"/>
      <c r="B31" s="108"/>
      <c r="C31" s="108"/>
      <c r="D31" s="108"/>
      <c r="E31" s="79"/>
      <c r="F31" s="108"/>
      <c r="G31" s="108"/>
      <c r="H31" s="108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08"/>
      <c r="AD31" s="108"/>
      <c r="AE31" s="108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</row>
    <row r="32" spans="1:52" ht="20.100000000000001" customHeight="1" x14ac:dyDescent="0.3">
      <c r="A32" s="15"/>
      <c r="B32" s="108"/>
      <c r="C32" s="108"/>
      <c r="D32" s="108"/>
      <c r="E32" s="79"/>
      <c r="F32" s="108"/>
      <c r="G32" s="108"/>
      <c r="H32" s="108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</row>
    <row r="33" spans="1:52" ht="20.100000000000001" customHeight="1" x14ac:dyDescent="0.3">
      <c r="A33" s="15"/>
      <c r="B33" s="108"/>
      <c r="C33" s="108"/>
      <c r="D33" s="108"/>
      <c r="E33" s="79"/>
      <c r="F33" s="108"/>
      <c r="G33" s="108"/>
      <c r="H33" s="108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</row>
    <row r="34" spans="1:52" ht="20.100000000000001" customHeight="1" x14ac:dyDescent="0.3">
      <c r="A34" s="15"/>
      <c r="B34" s="108"/>
      <c r="C34" s="108"/>
      <c r="D34" s="108"/>
      <c r="E34" s="79"/>
      <c r="F34" s="108"/>
      <c r="G34" s="108"/>
      <c r="H34" s="108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</row>
    <row r="35" spans="1:52" ht="20.100000000000001" customHeight="1" x14ac:dyDescent="0.25">
      <c r="A35" s="15"/>
      <c r="B35" s="23"/>
      <c r="C35" s="23"/>
      <c r="D35" s="23"/>
      <c r="E35" s="23"/>
      <c r="F35" s="23"/>
      <c r="G35" s="23"/>
      <c r="H35" s="23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</row>
    <row r="36" spans="1:52" ht="20.100000000000001" customHeight="1" x14ac:dyDescent="0.25">
      <c r="A36" s="15"/>
      <c r="B36" s="23"/>
      <c r="C36" s="23"/>
      <c r="D36" s="23"/>
      <c r="E36" s="23"/>
      <c r="F36" s="23"/>
      <c r="G36" s="23"/>
      <c r="H36" s="23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</row>
    <row r="37" spans="1:52" ht="20.100000000000001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</row>
    <row r="38" spans="1:52" ht="20.100000000000001" customHeight="1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</row>
    <row r="39" spans="1:52" ht="20.100000000000001" customHeight="1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</row>
    <row r="40" spans="1:52" ht="20.100000000000001" customHeight="1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</row>
    <row r="41" spans="1:52" ht="20.100000000000001" customHeight="1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</row>
    <row r="42" spans="1:52" ht="20.100000000000001" customHeight="1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</row>
    <row r="43" spans="1:52" ht="20.100000000000001" customHeight="1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</row>
    <row r="44" spans="1:52" ht="20.100000000000001" customHeight="1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</row>
    <row r="45" spans="1:52" ht="20.100000000000001" customHeight="1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</row>
    <row r="46" spans="1:52" ht="20.100000000000001" customHeight="1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</row>
    <row r="47" spans="1:52" ht="20.100000000000001" customHeight="1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</row>
    <row r="48" spans="1:52" ht="20.100000000000001" customHeight="1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</row>
    <row r="49" spans="1:52" ht="20.100000000000001" customHeight="1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</row>
    <row r="50" spans="1:52" ht="20.100000000000001" customHeight="1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</row>
    <row r="51" spans="1:52" ht="20.100000000000001" customHeight="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</row>
    <row r="52" spans="1:52" ht="20.100000000000001" customHeight="1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</row>
    <row r="53" spans="1:52" ht="20.100000000000001" customHeight="1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</row>
    <row r="54" spans="1:52" ht="20.100000000000001" customHeight="1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</row>
    <row r="55" spans="1:52" ht="20.100000000000001" customHeight="1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</row>
    <row r="56" spans="1:52" ht="20.100000000000001" customHeight="1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</row>
    <row r="57" spans="1:52" ht="20.100000000000001" customHeight="1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</row>
    <row r="58" spans="1:52" ht="20.100000000000001" customHeight="1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</row>
    <row r="59" spans="1:52" ht="20.100000000000001" customHeight="1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</row>
    <row r="60" spans="1:52" ht="20.100000000000001" customHeight="1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</row>
    <row r="61" spans="1:52" ht="20.100000000000001" customHeight="1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</row>
    <row r="62" spans="1:52" ht="20.100000000000001" customHeight="1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</row>
    <row r="63" spans="1:52" ht="20.100000000000001" customHeight="1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</row>
    <row r="64" spans="1:52" ht="20.100000000000001" customHeight="1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</row>
    <row r="65" spans="1:52" ht="20.100000000000001" customHeight="1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</row>
    <row r="66" spans="1:52" ht="20.100000000000001" customHeight="1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</row>
    <row r="67" spans="1:52" ht="20.100000000000001" customHeight="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</row>
    <row r="68" spans="1:52" ht="20.100000000000001" customHeight="1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</row>
    <row r="69" spans="1:52" ht="20.100000000000001" customHeight="1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</row>
    <row r="70" spans="1:52" ht="20.100000000000001" customHeight="1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</row>
    <row r="71" spans="1:52" ht="20.100000000000001" customHeight="1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</row>
    <row r="72" spans="1:52" ht="20.100000000000001" customHeight="1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</row>
    <row r="73" spans="1:52" ht="20.100000000000001" customHeight="1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</row>
    <row r="74" spans="1:52" ht="20.100000000000001" customHeight="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</row>
    <row r="75" spans="1:52" ht="20.100000000000001" customHeight="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</row>
    <row r="76" spans="1:52" ht="20.100000000000001" customHeight="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</row>
    <row r="77" spans="1:52" ht="20.100000000000001" customHeight="1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</row>
    <row r="78" spans="1:52" ht="20.100000000000001" customHeight="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</row>
  </sheetData>
  <sheetProtection sheet="1" objects="1" scenarios="1"/>
  <mergeCells count="125">
    <mergeCell ref="AC31:AE31"/>
    <mergeCell ref="F30:H30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30:D30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B27:D27"/>
    <mergeCell ref="B28:D28"/>
    <mergeCell ref="B29:D29"/>
    <mergeCell ref="A1:M1"/>
    <mergeCell ref="F23:H23"/>
    <mergeCell ref="F24:H24"/>
    <mergeCell ref="F25:H25"/>
    <mergeCell ref="F26:H26"/>
    <mergeCell ref="F27:H27"/>
    <mergeCell ref="F28:H28"/>
    <mergeCell ref="F29:H29"/>
    <mergeCell ref="F3:H3"/>
    <mergeCell ref="F4:H4"/>
    <mergeCell ref="F5:H5"/>
    <mergeCell ref="F16:H16"/>
    <mergeCell ref="F17:H17"/>
    <mergeCell ref="F18:H18"/>
    <mergeCell ref="F19:H19"/>
    <mergeCell ref="F20:H20"/>
    <mergeCell ref="F21:H21"/>
    <mergeCell ref="F22:H22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AC4:AE4"/>
    <mergeCell ref="AG4:AI4"/>
    <mergeCell ref="AC5:AE5"/>
    <mergeCell ref="AG5:AI5"/>
    <mergeCell ref="AC6:AE6"/>
    <mergeCell ref="AG6:AI6"/>
    <mergeCell ref="AC11:AE11"/>
    <mergeCell ref="AG11:AI11"/>
    <mergeCell ref="AC12:AE12"/>
    <mergeCell ref="AG12:AI12"/>
    <mergeCell ref="AC16:AE16"/>
    <mergeCell ref="AG16:AI16"/>
    <mergeCell ref="AC17:AE17"/>
    <mergeCell ref="AG17:AI17"/>
    <mergeCell ref="AC18:AE18"/>
    <mergeCell ref="AG18:AI18"/>
    <mergeCell ref="AC13:AE13"/>
    <mergeCell ref="A2:O2"/>
    <mergeCell ref="AA2:AO2"/>
    <mergeCell ref="AC3:AE3"/>
    <mergeCell ref="AG3:AI3"/>
    <mergeCell ref="B3:D3"/>
    <mergeCell ref="B4:D4"/>
    <mergeCell ref="B5:D5"/>
    <mergeCell ref="AC10:AE10"/>
    <mergeCell ref="AG10:AI10"/>
    <mergeCell ref="AC7:AE7"/>
    <mergeCell ref="AG7:AI7"/>
    <mergeCell ref="AC8:AE8"/>
    <mergeCell ref="AG8:AI8"/>
    <mergeCell ref="AC9:AE9"/>
    <mergeCell ref="AG9:AI9"/>
    <mergeCell ref="AG13:AI13"/>
    <mergeCell ref="AC14:AE14"/>
    <mergeCell ref="AG14:AI14"/>
    <mergeCell ref="AC15:AE15"/>
    <mergeCell ref="AG15:AI15"/>
    <mergeCell ref="AG23:AI23"/>
    <mergeCell ref="AC24:AE24"/>
    <mergeCell ref="AG24:AI24"/>
    <mergeCell ref="AC19:AE19"/>
    <mergeCell ref="AG19:AI19"/>
    <mergeCell ref="AC20:AE20"/>
    <mergeCell ref="AG20:AI20"/>
    <mergeCell ref="AC21:AE21"/>
    <mergeCell ref="AG21:AI21"/>
    <mergeCell ref="B31:D31"/>
    <mergeCell ref="F31:H31"/>
    <mergeCell ref="B32:D32"/>
    <mergeCell ref="F32:H32"/>
    <mergeCell ref="B33:D33"/>
    <mergeCell ref="F33:H33"/>
    <mergeCell ref="B34:D34"/>
    <mergeCell ref="F34:H34"/>
    <mergeCell ref="AA1:AT1"/>
    <mergeCell ref="AC28:AE28"/>
    <mergeCell ref="AG28:AI28"/>
    <mergeCell ref="AC29:AE29"/>
    <mergeCell ref="AG29:AI29"/>
    <mergeCell ref="AC30:AE30"/>
    <mergeCell ref="AG30:AI30"/>
    <mergeCell ref="AC25:AE25"/>
    <mergeCell ref="AG25:AI25"/>
    <mergeCell ref="AC26:AE26"/>
    <mergeCell ref="AG26:AI26"/>
    <mergeCell ref="AC27:AE27"/>
    <mergeCell ref="AG27:AI27"/>
    <mergeCell ref="AC22:AE22"/>
    <mergeCell ref="AG22:AI22"/>
    <mergeCell ref="AC23:AE23"/>
  </mergeCells>
  <conditionalFormatting sqref="AC5:AE30 AG5:AI30">
    <cfRule type="expression" dxfId="9" priority="17">
      <formula>AND(TODAY()&gt;=$AG4+1,TODAY()&lt;=$AG5)</formula>
    </cfRule>
  </conditionalFormatting>
  <conditionalFormatting sqref="AC4:AE30 AG4:AI30">
    <cfRule type="expression" dxfId="8" priority="18">
      <formula>$AG4&lt;TODAY()</formula>
    </cfRule>
  </conditionalFormatting>
  <conditionalFormatting sqref="F4:F30">
    <cfRule type="expression" dxfId="7" priority="11">
      <formula>AND(TODAY()&gt;=$F3+1,TODAY()&lt;=$F4)</formula>
    </cfRule>
  </conditionalFormatting>
  <conditionalFormatting sqref="F4:F30">
    <cfRule type="expression" dxfId="6" priority="12">
      <formula>$F4&lt;TODAY()</formula>
    </cfRule>
  </conditionalFormatting>
  <conditionalFormatting sqref="B4:B30">
    <cfRule type="expression" dxfId="5" priority="7">
      <formula>AND(TODAY()&gt;=$F3+1,TODAY()&lt;=$F4)</formula>
    </cfRule>
  </conditionalFormatting>
  <conditionalFormatting sqref="B4:B30">
    <cfRule type="expression" dxfId="4" priority="8">
      <formula>$F4&lt;TODAY()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pageSetUpPr autoPageBreaks="0"/>
  </sheetPr>
  <dimension ref="A1:BA68"/>
  <sheetViews>
    <sheetView showGridLines="0" zoomScaleNormal="100" workbookViewId="0">
      <selection activeCell="M7" sqref="M7:Q7"/>
    </sheetView>
  </sheetViews>
  <sheetFormatPr defaultColWidth="3.42578125" defaultRowHeight="15.75" customHeight="1" x14ac:dyDescent="0.25"/>
  <cols>
    <col min="42" max="42" width="3.42578125" customWidth="1"/>
  </cols>
  <sheetData>
    <row r="1" spans="3:45" s="37" customFormat="1" ht="15.75" customHeight="1" x14ac:dyDescent="0.25"/>
    <row r="2" spans="3:45" s="37" customFormat="1" ht="15.75" customHeight="1" x14ac:dyDescent="0.25">
      <c r="C2" s="135" t="s">
        <v>46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AA2" s="135" t="s">
        <v>47</v>
      </c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</row>
    <row r="3" spans="3:45" s="37" customFormat="1" ht="15.75" customHeight="1" x14ac:dyDescent="0.25"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</row>
    <row r="4" spans="3:45" s="37" customFormat="1" ht="15.75" customHeight="1" x14ac:dyDescent="0.25"/>
    <row r="5" spans="3:45" s="37" customFormat="1" ht="15.75" customHeight="1" x14ac:dyDescent="0.25">
      <c r="E5" s="50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  <c r="S5" s="53"/>
      <c r="T5" s="53"/>
      <c r="U5" s="53"/>
      <c r="AC5" s="50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2"/>
    </row>
    <row r="6" spans="3:45" s="37" customFormat="1" ht="15.75" customHeight="1" x14ac:dyDescent="0.25">
      <c r="E6" s="54"/>
      <c r="F6" s="55" t="s">
        <v>51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6"/>
      <c r="S6" s="53"/>
      <c r="T6" s="53"/>
      <c r="U6" s="53"/>
      <c r="AC6" s="54"/>
      <c r="AD6" s="55" t="s">
        <v>51</v>
      </c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S6" s="53"/>
    </row>
    <row r="7" spans="3:45" s="37" customFormat="1" ht="15.75" customHeight="1" x14ac:dyDescent="0.25">
      <c r="E7" s="54"/>
      <c r="F7" s="75">
        <v>1</v>
      </c>
      <c r="G7" s="53" t="s">
        <v>52</v>
      </c>
      <c r="H7" s="53"/>
      <c r="I7" s="53"/>
      <c r="J7" s="53"/>
      <c r="K7" s="53"/>
      <c r="L7" s="53"/>
      <c r="M7" s="129">
        <f>IF(Start!A32="Yes",26000,19500)</f>
        <v>19500</v>
      </c>
      <c r="N7" s="129"/>
      <c r="O7" s="129"/>
      <c r="P7" s="129"/>
      <c r="Q7" s="129"/>
      <c r="R7" s="56"/>
      <c r="S7" s="53"/>
      <c r="T7" s="53"/>
      <c r="U7" s="53"/>
      <c r="AC7" s="54"/>
      <c r="AD7" s="76">
        <v>1</v>
      </c>
      <c r="AE7" s="53" t="s">
        <v>52</v>
      </c>
      <c r="AF7" s="53"/>
      <c r="AG7" s="53"/>
      <c r="AH7" s="53"/>
      <c r="AI7" s="53"/>
      <c r="AJ7" s="53"/>
      <c r="AK7" s="129">
        <f>IF(Start!A32="Yes",26000,19500)</f>
        <v>19500</v>
      </c>
      <c r="AL7" s="129"/>
      <c r="AM7" s="129"/>
      <c r="AN7" s="129"/>
      <c r="AO7" s="129"/>
      <c r="AP7" s="56"/>
      <c r="AS7" s="53"/>
    </row>
    <row r="8" spans="3:45" s="37" customFormat="1" ht="15.75" customHeight="1" x14ac:dyDescent="0.25">
      <c r="E8" s="54"/>
      <c r="F8" s="53"/>
      <c r="G8" s="53" t="s">
        <v>58</v>
      </c>
      <c r="H8" s="53"/>
      <c r="I8" s="53"/>
      <c r="J8" s="53"/>
      <c r="K8" s="53"/>
      <c r="L8" s="53"/>
      <c r="M8" s="130">
        <v>0</v>
      </c>
      <c r="N8" s="130"/>
      <c r="O8" s="130"/>
      <c r="P8" s="130"/>
      <c r="Q8" s="130"/>
      <c r="R8" s="56"/>
      <c r="S8" s="53"/>
      <c r="T8" s="53"/>
      <c r="U8" s="53"/>
      <c r="AC8" s="54"/>
      <c r="AD8" s="53"/>
      <c r="AE8" s="53" t="s">
        <v>58</v>
      </c>
      <c r="AF8" s="53"/>
      <c r="AG8" s="53"/>
      <c r="AH8" s="53"/>
      <c r="AI8" s="53"/>
      <c r="AJ8" s="53"/>
      <c r="AK8" s="130">
        <v>0</v>
      </c>
      <c r="AL8" s="130"/>
      <c r="AM8" s="130"/>
      <c r="AN8" s="130"/>
      <c r="AO8" s="130"/>
      <c r="AP8" s="56"/>
      <c r="AS8" s="53"/>
    </row>
    <row r="9" spans="3:45" s="37" customFormat="1" ht="15.75" customHeight="1" x14ac:dyDescent="0.25">
      <c r="E9" s="57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>
        <f>CHOOSE(F7,M7,M8)</f>
        <v>19500</v>
      </c>
      <c r="S9" s="53"/>
      <c r="T9" s="53"/>
      <c r="U9" s="53"/>
      <c r="AC9" s="57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9">
        <f>CHOOSE(AD7,AK7,AK8)</f>
        <v>19500</v>
      </c>
      <c r="AS9" s="53"/>
    </row>
    <row r="10" spans="3:45" s="37" customFormat="1" ht="15.75" customHeight="1" x14ac:dyDescent="0.25"/>
    <row r="11" spans="3:45" s="37" customFormat="1" ht="15.75" customHeight="1" x14ac:dyDescent="0.25">
      <c r="E11" s="50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2"/>
      <c r="S11" s="53"/>
      <c r="T11" s="53"/>
      <c r="U11" s="53"/>
      <c r="AC11" s="50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2"/>
      <c r="AQ11" s="53"/>
      <c r="AR11" s="53"/>
      <c r="AS11" s="53"/>
    </row>
    <row r="12" spans="3:45" s="37" customFormat="1" ht="15.75" customHeight="1" x14ac:dyDescent="0.25">
      <c r="E12" s="54"/>
      <c r="F12" s="55" t="s">
        <v>53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6"/>
      <c r="S12" s="53"/>
      <c r="T12" s="53"/>
      <c r="U12" s="53"/>
      <c r="AC12" s="54"/>
      <c r="AD12" s="55" t="s">
        <v>53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6"/>
      <c r="AQ12" s="53"/>
      <c r="AR12" s="53"/>
      <c r="AS12" s="53"/>
    </row>
    <row r="13" spans="3:45" s="37" customFormat="1" ht="15.75" customHeight="1" x14ac:dyDescent="0.25">
      <c r="E13" s="54"/>
      <c r="F13" s="133" t="s">
        <v>63</v>
      </c>
      <c r="G13" s="133"/>
      <c r="H13" s="133"/>
      <c r="I13" s="133"/>
      <c r="J13" s="133"/>
      <c r="K13" s="133"/>
      <c r="L13" s="133"/>
      <c r="M13" s="130">
        <v>0</v>
      </c>
      <c r="N13" s="130"/>
      <c r="O13" s="130"/>
      <c r="P13" s="130"/>
      <c r="Q13" s="130"/>
      <c r="R13" s="56"/>
      <c r="S13" s="53"/>
      <c r="T13" s="53"/>
      <c r="U13" s="53"/>
      <c r="AC13" s="54"/>
      <c r="AD13" s="133" t="s">
        <v>56</v>
      </c>
      <c r="AE13" s="133"/>
      <c r="AF13" s="133"/>
      <c r="AG13" s="133"/>
      <c r="AH13" s="133"/>
      <c r="AI13" s="133"/>
      <c r="AJ13" s="133"/>
      <c r="AK13" s="137">
        <v>0</v>
      </c>
      <c r="AL13" s="138"/>
      <c r="AM13" s="138"/>
      <c r="AN13" s="138"/>
      <c r="AO13" s="139"/>
      <c r="AP13" s="56"/>
      <c r="AQ13" s="53"/>
      <c r="AR13" s="53"/>
      <c r="AS13" s="53"/>
    </row>
    <row r="14" spans="3:45" s="37" customFormat="1" ht="15.75" customHeight="1" x14ac:dyDescent="0.25">
      <c r="E14" s="54"/>
      <c r="F14" s="133" t="s">
        <v>54</v>
      </c>
      <c r="G14" s="133"/>
      <c r="H14" s="133"/>
      <c r="I14" s="133"/>
      <c r="J14" s="133"/>
      <c r="K14" s="133"/>
      <c r="L14" s="133"/>
      <c r="M14" s="130">
        <v>0</v>
      </c>
      <c r="N14" s="130"/>
      <c r="O14" s="130"/>
      <c r="P14" s="130"/>
      <c r="Q14" s="130"/>
      <c r="R14" s="56"/>
      <c r="S14" s="53"/>
      <c r="T14" s="53"/>
      <c r="U14" s="53"/>
      <c r="AC14" s="57"/>
      <c r="AD14" s="140"/>
      <c r="AE14" s="140"/>
      <c r="AF14" s="140"/>
      <c r="AG14" s="140"/>
      <c r="AH14" s="140"/>
      <c r="AI14" s="140"/>
      <c r="AJ14" s="140"/>
      <c r="AK14" s="141"/>
      <c r="AL14" s="141"/>
      <c r="AM14" s="141"/>
      <c r="AN14" s="141"/>
      <c r="AO14" s="141"/>
      <c r="AP14" s="60"/>
      <c r="AQ14" s="53"/>
      <c r="AR14" s="53"/>
      <c r="AS14" s="53"/>
    </row>
    <row r="15" spans="3:45" s="37" customFormat="1" ht="15.75" customHeight="1" x14ac:dyDescent="0.25">
      <c r="E15" s="54"/>
      <c r="F15" s="133" t="s">
        <v>55</v>
      </c>
      <c r="G15" s="133"/>
      <c r="H15" s="133"/>
      <c r="I15" s="133"/>
      <c r="J15" s="133"/>
      <c r="K15" s="133"/>
      <c r="L15" s="133"/>
      <c r="M15" s="130">
        <v>0</v>
      </c>
      <c r="N15" s="130"/>
      <c r="O15" s="130"/>
      <c r="P15" s="130"/>
      <c r="Q15" s="130"/>
      <c r="R15" s="56"/>
      <c r="S15" s="53"/>
      <c r="T15" s="53"/>
      <c r="U15" s="53"/>
      <c r="AC15" s="53"/>
      <c r="AD15" s="133"/>
      <c r="AE15" s="133"/>
      <c r="AF15" s="133"/>
      <c r="AG15" s="133"/>
      <c r="AH15" s="133"/>
      <c r="AI15" s="133"/>
      <c r="AJ15" s="133"/>
      <c r="AK15" s="142"/>
      <c r="AL15" s="142"/>
      <c r="AM15" s="142"/>
      <c r="AN15" s="142"/>
      <c r="AO15" s="142"/>
      <c r="AP15" s="53"/>
      <c r="AQ15" s="53"/>
      <c r="AR15" s="53"/>
      <c r="AS15" s="53"/>
    </row>
    <row r="16" spans="3:45" s="37" customFormat="1" ht="15.75" customHeight="1" x14ac:dyDescent="0.25">
      <c r="E16" s="57"/>
      <c r="F16" s="58"/>
      <c r="G16" s="58"/>
      <c r="H16" s="58"/>
      <c r="I16" s="58"/>
      <c r="J16" s="58"/>
      <c r="K16" s="58"/>
      <c r="L16" s="58"/>
      <c r="M16" s="64"/>
      <c r="N16" s="63"/>
      <c r="O16" s="64"/>
      <c r="P16" s="64"/>
      <c r="Q16" s="64"/>
      <c r="R16" s="60"/>
      <c r="S16" s="53"/>
      <c r="T16" s="53"/>
      <c r="U16" s="53"/>
      <c r="AC16" s="50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2"/>
      <c r="AQ16" s="53"/>
      <c r="AR16" s="53"/>
      <c r="AS16" s="53"/>
    </row>
    <row r="17" spans="1:53" s="37" customFormat="1" ht="15.75" customHeight="1" x14ac:dyDescent="0.25">
      <c r="AC17" s="54"/>
      <c r="AD17" s="132" t="s">
        <v>59</v>
      </c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56"/>
    </row>
    <row r="18" spans="1:53" s="37" customFormat="1" ht="15.75" customHeight="1" x14ac:dyDescent="0.25">
      <c r="D18" s="53"/>
      <c r="E18" s="50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2"/>
      <c r="U18" s="53"/>
      <c r="AB18" s="53"/>
      <c r="AC18" s="54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56"/>
      <c r="AS18" s="53"/>
    </row>
    <row r="19" spans="1:53" s="37" customFormat="1" ht="15.75" customHeight="1" x14ac:dyDescent="0.25">
      <c r="D19" s="53"/>
      <c r="E19" s="54"/>
      <c r="F19" s="132" t="s">
        <v>59</v>
      </c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56"/>
      <c r="U19" s="53"/>
      <c r="AB19" s="53"/>
      <c r="AC19" s="54"/>
      <c r="AD19" s="75">
        <v>1</v>
      </c>
      <c r="AE19" s="53" t="s">
        <v>57</v>
      </c>
      <c r="AF19" s="53"/>
      <c r="AG19" s="53"/>
      <c r="AH19" s="53"/>
      <c r="AI19" s="53"/>
      <c r="AJ19" s="53"/>
      <c r="AK19" s="134">
        <f ca="1">COUNTIF(Deadlines!F4:H30,"&gt;="&amp;TODAY())</f>
        <v>24</v>
      </c>
      <c r="AL19" s="134"/>
      <c r="AM19" s="134"/>
      <c r="AN19" s="134"/>
      <c r="AO19" s="134"/>
      <c r="AP19" s="56"/>
      <c r="AS19" s="53"/>
    </row>
    <row r="20" spans="1:53" s="37" customFormat="1" ht="15.75" customHeight="1" x14ac:dyDescent="0.25">
      <c r="D20" s="53"/>
      <c r="E20" s="54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56"/>
      <c r="U20" s="53"/>
      <c r="AB20" s="53"/>
      <c r="AC20" s="54"/>
      <c r="AD20" s="53"/>
      <c r="AE20" s="53" t="s">
        <v>58</v>
      </c>
      <c r="AF20" s="53"/>
      <c r="AG20" s="53"/>
      <c r="AH20" s="53"/>
      <c r="AI20" s="53"/>
      <c r="AJ20" s="53"/>
      <c r="AK20" s="116">
        <v>1</v>
      </c>
      <c r="AL20" s="116"/>
      <c r="AM20" s="116"/>
      <c r="AN20" s="116"/>
      <c r="AO20" s="116"/>
      <c r="AP20" s="56"/>
      <c r="AS20" s="53"/>
    </row>
    <row r="21" spans="1:53" s="37" customFormat="1" ht="15.75" customHeight="1" x14ac:dyDescent="0.25">
      <c r="D21" s="53"/>
      <c r="E21" s="54"/>
      <c r="F21" s="75">
        <v>1</v>
      </c>
      <c r="G21" s="53" t="s">
        <v>57</v>
      </c>
      <c r="H21" s="53"/>
      <c r="I21" s="53"/>
      <c r="J21" s="53"/>
      <c r="K21" s="53"/>
      <c r="L21" s="53"/>
      <c r="M21" s="134">
        <f ca="1">COUNTIF(Deadlines!F4:H30,"&gt;="&amp;TODAY())</f>
        <v>24</v>
      </c>
      <c r="N21" s="134"/>
      <c r="O21" s="134"/>
      <c r="P21" s="134"/>
      <c r="Q21" s="134"/>
      <c r="R21" s="56"/>
      <c r="U21" s="53"/>
      <c r="AB21" s="53"/>
      <c r="AC21" s="57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9">
        <f ca="1">CHOOSE(AD19,AK19,AK20)</f>
        <v>24</v>
      </c>
      <c r="AS21" s="53"/>
      <c r="AZ21" s="53"/>
      <c r="BA21" s="53"/>
    </row>
    <row r="22" spans="1:53" s="37" customFormat="1" ht="15.75" customHeight="1" x14ac:dyDescent="0.25">
      <c r="D22" s="53"/>
      <c r="E22" s="54"/>
      <c r="F22" s="53"/>
      <c r="G22" s="53" t="s">
        <v>58</v>
      </c>
      <c r="H22" s="53"/>
      <c r="I22" s="53"/>
      <c r="J22" s="53"/>
      <c r="K22" s="53"/>
      <c r="L22" s="53"/>
      <c r="M22" s="116">
        <v>1</v>
      </c>
      <c r="N22" s="116"/>
      <c r="O22" s="116"/>
      <c r="P22" s="116"/>
      <c r="Q22" s="116"/>
      <c r="R22" s="56"/>
      <c r="U22" s="53"/>
      <c r="AB22" s="53"/>
      <c r="AS22" s="53"/>
      <c r="AZ22" s="53"/>
      <c r="BA22" s="53"/>
    </row>
    <row r="23" spans="1:53" s="37" customFormat="1" ht="15.75" customHeight="1" x14ac:dyDescent="0.25">
      <c r="D23" s="53"/>
      <c r="E23" s="57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>
        <f ca="1">CHOOSE(F21,M21,M22)</f>
        <v>24</v>
      </c>
      <c r="U23" s="53"/>
      <c r="AB23" s="53"/>
      <c r="AS23" s="53"/>
      <c r="AZ23" s="53"/>
      <c r="BA23" s="53"/>
    </row>
    <row r="24" spans="1:53" s="37" customFormat="1" ht="15.75" customHeight="1" x14ac:dyDescent="0.25">
      <c r="AZ24" s="53"/>
      <c r="BA24" s="53"/>
    </row>
    <row r="25" spans="1:53" s="36" customFormat="1" ht="15.75" customHeight="1" x14ac:dyDescent="0.25">
      <c r="E25"/>
      <c r="Z25"/>
      <c r="AC25"/>
      <c r="AZ25" s="38"/>
      <c r="BA25" s="38"/>
    </row>
    <row r="26" spans="1:53" ht="15.75" customHeight="1" x14ac:dyDescent="0.25">
      <c r="A26" s="23"/>
      <c r="B26" s="23"/>
      <c r="AU26" s="38"/>
      <c r="AV26" s="38"/>
      <c r="AW26" s="38"/>
      <c r="AX26" s="38"/>
      <c r="AY26" s="38"/>
      <c r="AZ26" s="38"/>
      <c r="BA26" s="38"/>
    </row>
    <row r="28" spans="1:53" s="61" customFormat="1" ht="15.75" customHeight="1" x14ac:dyDescent="0.25"/>
    <row r="29" spans="1:53" s="61" customFormat="1" ht="17.25" customHeight="1" x14ac:dyDescent="0.25">
      <c r="C29" s="136" t="s">
        <v>62</v>
      </c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AA29" s="117" t="s">
        <v>67</v>
      </c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9"/>
    </row>
    <row r="30" spans="1:53" s="61" customFormat="1" ht="17.25" customHeight="1" x14ac:dyDescent="0.25"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AA30" s="120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2"/>
    </row>
    <row r="31" spans="1:53" s="61" customFormat="1" ht="15.75" customHeight="1" x14ac:dyDescent="0.25">
      <c r="C31" s="131">
        <f ca="1">(R9-SUM(M13:Q15))/R23</f>
        <v>812.5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W31" s="62"/>
      <c r="X31" s="62"/>
      <c r="Y31" s="62"/>
      <c r="AA31" s="123">
        <f ca="1">(AP9-AK13)/AP21</f>
        <v>812.5</v>
      </c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5"/>
    </row>
    <row r="32" spans="1:53" s="61" customFormat="1" ht="15.75" customHeight="1" x14ac:dyDescent="0.25"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AA32" s="126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8"/>
    </row>
    <row r="33" s="61" customFormat="1" ht="15.75" customHeight="1" x14ac:dyDescent="0.25"/>
    <row r="34" s="61" customFormat="1" ht="15.75" customHeight="1" x14ac:dyDescent="0.25"/>
    <row r="35" s="61" customFormat="1" ht="15.75" customHeight="1" x14ac:dyDescent="0.25"/>
    <row r="36" s="61" customFormat="1" ht="15.75" customHeight="1" x14ac:dyDescent="0.25"/>
    <row r="37" s="61" customFormat="1" ht="15.75" customHeight="1" x14ac:dyDescent="0.25"/>
    <row r="38" s="61" customFormat="1" ht="15.75" customHeight="1" x14ac:dyDescent="0.25"/>
    <row r="39" s="61" customFormat="1" ht="15.75" customHeight="1" x14ac:dyDescent="0.25"/>
    <row r="40" s="61" customFormat="1" ht="15.75" customHeight="1" x14ac:dyDescent="0.25"/>
    <row r="41" s="61" customFormat="1" ht="15.75" customHeight="1" x14ac:dyDescent="0.25"/>
    <row r="42" s="61" customFormat="1" ht="15.75" customHeight="1" x14ac:dyDescent="0.25"/>
    <row r="43" s="61" customFormat="1" ht="15.75" customHeight="1" x14ac:dyDescent="0.25"/>
    <row r="44" s="61" customFormat="1" ht="15.75" customHeight="1" x14ac:dyDescent="0.25"/>
    <row r="45" s="61" customFormat="1" ht="15.75" customHeight="1" x14ac:dyDescent="0.25"/>
    <row r="46" s="61" customFormat="1" ht="15.75" customHeight="1" x14ac:dyDescent="0.25"/>
    <row r="47" s="61" customFormat="1" ht="15.75" customHeight="1" x14ac:dyDescent="0.25"/>
    <row r="48" s="61" customFormat="1" ht="15.75" customHeight="1" x14ac:dyDescent="0.25"/>
    <row r="49" s="61" customFormat="1" ht="15.75" customHeight="1" x14ac:dyDescent="0.25"/>
    <row r="50" s="61" customFormat="1" ht="15.75" customHeight="1" x14ac:dyDescent="0.25"/>
    <row r="51" s="61" customFormat="1" ht="15.75" customHeight="1" x14ac:dyDescent="0.25"/>
    <row r="52" s="61" customFormat="1" ht="15.75" customHeight="1" x14ac:dyDescent="0.25"/>
    <row r="53" s="61" customFormat="1" ht="15.75" customHeight="1" x14ac:dyDescent="0.25"/>
    <row r="54" s="61" customFormat="1" ht="15.75" customHeight="1" x14ac:dyDescent="0.25"/>
    <row r="55" s="61" customFormat="1" ht="15.75" customHeight="1" x14ac:dyDescent="0.25"/>
    <row r="56" s="61" customFormat="1" ht="15.75" customHeight="1" x14ac:dyDescent="0.25"/>
    <row r="57" s="61" customFormat="1" ht="15.75" customHeight="1" x14ac:dyDescent="0.25"/>
    <row r="58" s="61" customFormat="1" ht="15.75" customHeight="1" x14ac:dyDescent="0.25"/>
    <row r="59" s="61" customFormat="1" ht="15.75" customHeight="1" x14ac:dyDescent="0.25"/>
    <row r="60" s="61" customFormat="1" ht="15.75" customHeight="1" x14ac:dyDescent="0.25"/>
    <row r="61" s="61" customFormat="1" ht="15.75" customHeight="1" x14ac:dyDescent="0.25"/>
    <row r="62" s="61" customFormat="1" ht="15.75" customHeight="1" x14ac:dyDescent="0.25"/>
    <row r="63" s="61" customFormat="1" ht="15.75" customHeight="1" x14ac:dyDescent="0.25"/>
    <row r="64" s="61" customFormat="1" ht="15.75" customHeight="1" x14ac:dyDescent="0.25"/>
    <row r="65" s="61" customFormat="1" ht="15.75" customHeight="1" x14ac:dyDescent="0.25"/>
    <row r="66" s="61" customFormat="1" ht="15.75" customHeight="1" x14ac:dyDescent="0.25"/>
    <row r="67" s="61" customFormat="1" ht="15.75" customHeight="1" x14ac:dyDescent="0.25"/>
    <row r="68" s="61" customFormat="1" ht="15.75" customHeight="1" x14ac:dyDescent="0.25"/>
  </sheetData>
  <sheetProtection sheet="1" objects="1" scenarios="1"/>
  <mergeCells count="28">
    <mergeCell ref="C2:T3"/>
    <mergeCell ref="AA2:AR3"/>
    <mergeCell ref="C29:T30"/>
    <mergeCell ref="AD13:AJ13"/>
    <mergeCell ref="AK13:AO13"/>
    <mergeCell ref="F15:L15"/>
    <mergeCell ref="F13:L13"/>
    <mergeCell ref="AK7:AO7"/>
    <mergeCell ref="M15:Q15"/>
    <mergeCell ref="AD14:AJ14"/>
    <mergeCell ref="AK14:AO14"/>
    <mergeCell ref="AD15:AJ15"/>
    <mergeCell ref="AK15:AO15"/>
    <mergeCell ref="AK8:AO8"/>
    <mergeCell ref="AD17:AO18"/>
    <mergeCell ref="AK19:AO19"/>
    <mergeCell ref="AK20:AO20"/>
    <mergeCell ref="AA29:AT30"/>
    <mergeCell ref="AA31:AT32"/>
    <mergeCell ref="M7:Q7"/>
    <mergeCell ref="M8:Q8"/>
    <mergeCell ref="M13:Q13"/>
    <mergeCell ref="M14:Q14"/>
    <mergeCell ref="C31:T32"/>
    <mergeCell ref="M22:Q22"/>
    <mergeCell ref="F19:Q20"/>
    <mergeCell ref="F14:L14"/>
    <mergeCell ref="M21:Q21"/>
  </mergeCells>
  <conditionalFormatting sqref="C31">
    <cfRule type="containsErrors" dxfId="3" priority="2">
      <formula>ISERROR(C31)</formula>
    </cfRule>
  </conditionalFormatting>
  <conditionalFormatting sqref="AA31:AT32">
    <cfRule type="containsErrors" dxfId="2" priority="1">
      <formula>ISERROR(AA31)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50" r:id="rId4" name="Option Button 30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6</xdr:row>
                    <xdr:rowOff>0</xdr:rowOff>
                  </from>
                  <to>
                    <xdr:col>5</xdr:col>
                    <xdr:colOff>190500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5" name="Option Button 31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6</xdr:row>
                    <xdr:rowOff>190500</xdr:rowOff>
                  </from>
                  <to>
                    <xdr:col>5</xdr:col>
                    <xdr:colOff>180975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6" name="Option Button 36">
              <controlPr locked="0"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0</xdr:rowOff>
                  </from>
                  <to>
                    <xdr:col>5</xdr:col>
                    <xdr:colOff>171450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7" name="Option Button 37">
              <controlPr locked="0"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190500</xdr:rowOff>
                  </from>
                  <to>
                    <xdr:col>5</xdr:col>
                    <xdr:colOff>161925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8" name="Group Box 40">
              <controlPr defaultSize="0" autoFill="0" autoPict="0">
                <anchor moveWithCells="1">
                  <from>
                    <xdr:col>4</xdr:col>
                    <xdr:colOff>200025</xdr:colOff>
                    <xdr:row>20</xdr:row>
                    <xdr:rowOff>0</xdr:rowOff>
                  </from>
                  <to>
                    <xdr:col>5</xdr:col>
                    <xdr:colOff>209550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9" name="Group Box 42">
              <controlPr defaultSize="0" autoFill="0" autoPict="0">
                <anchor moveWithCells="1">
                  <from>
                    <xdr:col>33</xdr:col>
                    <xdr:colOff>190500</xdr:colOff>
                    <xdr:row>7</xdr:row>
                    <xdr:rowOff>190500</xdr:rowOff>
                  </from>
                  <to>
                    <xdr:col>34</xdr:col>
                    <xdr:colOff>209550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10" name="Group Box 43">
              <controlPr defaultSize="0" autoFill="0" autoPict="0">
                <anchor moveWithCells="1">
                  <from>
                    <xdr:col>4</xdr:col>
                    <xdr:colOff>209550</xdr:colOff>
                    <xdr:row>5</xdr:row>
                    <xdr:rowOff>190500</xdr:rowOff>
                  </from>
                  <to>
                    <xdr:col>5</xdr:col>
                    <xdr:colOff>219075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11" name="Group Box 48">
              <controlPr defaultSize="0" autoFill="0" autoPict="0">
                <anchor moveWithCells="1">
                  <from>
                    <xdr:col>28</xdr:col>
                    <xdr:colOff>200025</xdr:colOff>
                    <xdr:row>20</xdr:row>
                    <xdr:rowOff>0</xdr:rowOff>
                  </from>
                  <to>
                    <xdr:col>29</xdr:col>
                    <xdr:colOff>209550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12" name="Group Box 49">
              <controlPr defaultSize="0" autoFill="0" autoPict="0">
                <anchor moveWithCells="1">
                  <from>
                    <xdr:col>28</xdr:col>
                    <xdr:colOff>209550</xdr:colOff>
                    <xdr:row>5</xdr:row>
                    <xdr:rowOff>190500</xdr:rowOff>
                  </from>
                  <to>
                    <xdr:col>29</xdr:col>
                    <xdr:colOff>219075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13" name="Option Button 53">
              <controlPr defaultSize="0" autoFill="0" autoLine="0" autoPict="0">
                <anchor moveWithCells="1">
                  <from>
                    <xdr:col>29</xdr:col>
                    <xdr:colOff>19050</xdr:colOff>
                    <xdr:row>6</xdr:row>
                    <xdr:rowOff>0</xdr:rowOff>
                  </from>
                  <to>
                    <xdr:col>29</xdr:col>
                    <xdr:colOff>209550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14" name="Option Button 54">
              <controlPr defaultSize="0" autoFill="0" autoLine="0" autoPict="0">
                <anchor moveWithCells="1">
                  <from>
                    <xdr:col>29</xdr:col>
                    <xdr:colOff>19050</xdr:colOff>
                    <xdr:row>6</xdr:row>
                    <xdr:rowOff>190500</xdr:rowOff>
                  </from>
                  <to>
                    <xdr:col>29</xdr:col>
                    <xdr:colOff>200025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15" name="Group Box 55">
              <controlPr defaultSize="0" autoFill="0" autoPict="0">
                <anchor moveWithCells="1">
                  <from>
                    <xdr:col>53</xdr:col>
                    <xdr:colOff>209550</xdr:colOff>
                    <xdr:row>9</xdr:row>
                    <xdr:rowOff>190500</xdr:rowOff>
                  </from>
                  <to>
                    <xdr:col>54</xdr:col>
                    <xdr:colOff>219075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16" name="Option Button 57">
              <controlPr defaultSize="0" autoFill="0" autoLine="0" autoPict="0">
                <anchor moveWithCells="1">
                  <from>
                    <xdr:col>28</xdr:col>
                    <xdr:colOff>219075</xdr:colOff>
                    <xdr:row>18</xdr:row>
                    <xdr:rowOff>9525</xdr:rowOff>
                  </from>
                  <to>
                    <xdr:col>29</xdr:col>
                    <xdr:colOff>219075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17" name="Option Button 58">
              <controlPr defaultSize="0" autoFill="0" autoLine="0" autoPict="0">
                <anchor moveWithCells="1">
                  <from>
                    <xdr:col>28</xdr:col>
                    <xdr:colOff>219075</xdr:colOff>
                    <xdr:row>18</xdr:row>
                    <xdr:rowOff>180975</xdr:rowOff>
                  </from>
                  <to>
                    <xdr:col>29</xdr:col>
                    <xdr:colOff>219075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18" name="Group Box 59">
              <controlPr defaultSize="0" autoFill="0" autoPict="0">
                <anchor moveWithCells="1">
                  <from>
                    <xdr:col>28</xdr:col>
                    <xdr:colOff>200025</xdr:colOff>
                    <xdr:row>18</xdr:row>
                    <xdr:rowOff>9525</xdr:rowOff>
                  </from>
                  <to>
                    <xdr:col>29</xdr:col>
                    <xdr:colOff>200025</xdr:colOff>
                    <xdr:row>20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5A97A-5D91-4407-95C5-FD11F3324179}">
  <sheetPr>
    <pageSetUpPr autoPageBreaks="0" fitToPage="1"/>
  </sheetPr>
  <dimension ref="A1:M39"/>
  <sheetViews>
    <sheetView topLeftCell="A2" zoomScaleNormal="100" workbookViewId="0">
      <selection activeCell="B8" sqref="B8"/>
    </sheetView>
  </sheetViews>
  <sheetFormatPr defaultRowHeight="14.25" x14ac:dyDescent="0.2"/>
  <cols>
    <col min="1" max="1" width="17.140625" style="2" customWidth="1"/>
    <col min="2" max="5" width="16.140625" style="2" customWidth="1"/>
    <col min="6" max="6" width="8.7109375" style="2" customWidth="1"/>
    <col min="7" max="7" width="17.140625" style="2" customWidth="1"/>
    <col min="8" max="8" width="30" style="2" customWidth="1"/>
    <col min="9" max="16384" width="9.140625" style="2"/>
  </cols>
  <sheetData>
    <row r="1" spans="1:13" ht="40.5" hidden="1" customHeight="1" x14ac:dyDescent="0.2">
      <c r="A1" s="87"/>
      <c r="B1" s="87"/>
      <c r="C1" s="87"/>
      <c r="D1" s="87"/>
      <c r="E1" s="87"/>
      <c r="F1" s="87"/>
      <c r="G1" s="87"/>
      <c r="H1" s="87"/>
    </row>
    <row r="2" spans="1:13" ht="23.25" x14ac:dyDescent="0.2">
      <c r="A2" s="143" t="s">
        <v>1</v>
      </c>
      <c r="B2" s="144"/>
      <c r="C2" s="144"/>
      <c r="D2" s="144"/>
      <c r="E2" s="145"/>
      <c r="F2" s="39"/>
      <c r="G2" s="146" t="s">
        <v>49</v>
      </c>
      <c r="H2" s="146"/>
      <c r="K2" s="22" t="s">
        <v>26</v>
      </c>
    </row>
    <row r="3" spans="1:13" ht="33" hidden="1" customHeight="1" x14ac:dyDescent="0.2">
      <c r="A3" s="69"/>
      <c r="B3" s="70"/>
      <c r="C3" s="70"/>
      <c r="D3" s="70"/>
      <c r="E3" s="71"/>
      <c r="F3" s="40"/>
      <c r="G3" s="92"/>
      <c r="H3" s="92"/>
      <c r="K3" s="22">
        <f>IF(Start!A32="Yes",25000,19000)</f>
        <v>19000</v>
      </c>
    </row>
    <row r="4" spans="1:13" ht="14.25" customHeight="1" x14ac:dyDescent="0.2">
      <c r="A4" s="147" t="s">
        <v>72</v>
      </c>
      <c r="B4" s="148"/>
      <c r="C4" s="148"/>
      <c r="D4" s="148"/>
      <c r="E4" s="149"/>
      <c r="F4" s="41"/>
      <c r="G4" s="150" t="s">
        <v>27</v>
      </c>
      <c r="H4" s="150"/>
    </row>
    <row r="5" spans="1:13" ht="14.25" customHeight="1" x14ac:dyDescent="0.2">
      <c r="A5" s="151" t="str">
        <f>"403(b) plan(s) for Calendar Year 2020 is $"&amp;IF(Start!A32="Yes","26,000*","19,500")</f>
        <v>403(b) plan(s) for Calendar Year 2020 is $19,500</v>
      </c>
      <c r="B5" s="152"/>
      <c r="C5" s="152"/>
      <c r="D5" s="152"/>
      <c r="E5" s="153"/>
      <c r="F5" s="41"/>
      <c r="G5" s="154" t="str">
        <f>"457 plan for Calendar Year 2020 is $"&amp;IF(Start!A32="Yes","26,000*","19,500")</f>
        <v>457 plan for Calendar Year 2020 is $19,500</v>
      </c>
      <c r="H5" s="154"/>
    </row>
    <row r="6" spans="1:13" ht="9" customHeight="1" x14ac:dyDescent="0.2">
      <c r="A6" s="155" t="str">
        <f>IF(Start!A32="Yes","*Includes $6,500 age-based catchup","")</f>
        <v/>
      </c>
      <c r="B6" s="156"/>
      <c r="C6" s="156"/>
      <c r="D6" s="156"/>
      <c r="E6" s="157"/>
      <c r="F6" s="42"/>
      <c r="G6" s="158" t="str">
        <f>IF(Start!A32="Yes","*Includes $6,500 age-based catchup","")</f>
        <v/>
      </c>
      <c r="H6" s="158"/>
    </row>
    <row r="7" spans="1:13" s="3" customFormat="1" ht="41.25" x14ac:dyDescent="0.25">
      <c r="A7" s="10" t="s">
        <v>3</v>
      </c>
      <c r="B7" s="8" t="s">
        <v>4</v>
      </c>
      <c r="C7" s="8" t="s">
        <v>29</v>
      </c>
      <c r="D7" s="8" t="s">
        <v>30</v>
      </c>
      <c r="E7" s="8" t="s">
        <v>48</v>
      </c>
      <c r="F7" s="43"/>
      <c r="G7" s="34" t="s">
        <v>3</v>
      </c>
      <c r="H7" s="35" t="s">
        <v>31</v>
      </c>
    </row>
    <row r="8" spans="1:13" s="5" customFormat="1" ht="15" customHeight="1" x14ac:dyDescent="0.2">
      <c r="A8" s="6">
        <v>43833</v>
      </c>
      <c r="B8" s="84">
        <f>'CY2020'!B8</f>
        <v>0</v>
      </c>
      <c r="C8" s="84">
        <f>'CY2020'!C8</f>
        <v>0</v>
      </c>
      <c r="D8" s="84">
        <f>'CY2020'!D8</f>
        <v>0</v>
      </c>
      <c r="E8" s="4">
        <f>SUM(B8:D8)</f>
        <v>0</v>
      </c>
      <c r="F8" s="44"/>
      <c r="G8" s="6">
        <v>43833</v>
      </c>
      <c r="H8" s="84">
        <f>'CY2020'!H8</f>
        <v>0</v>
      </c>
    </row>
    <row r="9" spans="1:13" s="5" customFormat="1" ht="13.5" x14ac:dyDescent="0.2">
      <c r="A9" s="6">
        <v>43847</v>
      </c>
      <c r="B9" s="84">
        <f>'CY2020'!B9</f>
        <v>0</v>
      </c>
      <c r="C9" s="84">
        <f>'CY2020'!C9</f>
        <v>0</v>
      </c>
      <c r="D9" s="84">
        <f>'CY2020'!D9</f>
        <v>0</v>
      </c>
      <c r="E9" s="4">
        <f t="shared" ref="E9:E34" si="0">SUM(B9:D9)</f>
        <v>0</v>
      </c>
      <c r="F9" s="44"/>
      <c r="G9" s="6">
        <v>43847</v>
      </c>
      <c r="H9" s="84">
        <f>'CY2020'!H9</f>
        <v>0</v>
      </c>
    </row>
    <row r="10" spans="1:13" s="5" customFormat="1" ht="13.5" x14ac:dyDescent="0.2">
      <c r="A10" s="6">
        <v>43861</v>
      </c>
      <c r="B10" s="84">
        <f>'CY2020'!B10</f>
        <v>0</v>
      </c>
      <c r="C10" s="84">
        <f>'CY2020'!C10</f>
        <v>0</v>
      </c>
      <c r="D10" s="84">
        <f>'CY2020'!D10</f>
        <v>0</v>
      </c>
      <c r="E10" s="4">
        <f t="shared" si="0"/>
        <v>0</v>
      </c>
      <c r="F10" s="44"/>
      <c r="G10" s="6">
        <v>43861</v>
      </c>
      <c r="H10" s="84">
        <f>'CY2020'!H10</f>
        <v>0</v>
      </c>
    </row>
    <row r="11" spans="1:13" s="5" customFormat="1" ht="13.5" x14ac:dyDescent="0.2">
      <c r="A11" s="6">
        <v>43875</v>
      </c>
      <c r="B11" s="84">
        <f>'CY2020'!B11</f>
        <v>0</v>
      </c>
      <c r="C11" s="84">
        <f>'CY2020'!C11</f>
        <v>0</v>
      </c>
      <c r="D11" s="84">
        <f>'CY2020'!D11</f>
        <v>0</v>
      </c>
      <c r="E11" s="4">
        <f t="shared" si="0"/>
        <v>0</v>
      </c>
      <c r="F11" s="44"/>
      <c r="G11" s="6">
        <v>43875</v>
      </c>
      <c r="H11" s="84">
        <f>'CY2020'!H11</f>
        <v>0</v>
      </c>
    </row>
    <row r="12" spans="1:13" s="5" customFormat="1" ht="13.5" x14ac:dyDescent="0.2">
      <c r="A12" s="6">
        <v>43889</v>
      </c>
      <c r="B12" s="84">
        <f>'CY2020'!B12</f>
        <v>0</v>
      </c>
      <c r="C12" s="84">
        <f>'CY2020'!C12</f>
        <v>0</v>
      </c>
      <c r="D12" s="84">
        <f>'CY2020'!D12</f>
        <v>0</v>
      </c>
      <c r="E12" s="4">
        <f t="shared" si="0"/>
        <v>0</v>
      </c>
      <c r="F12" s="44"/>
      <c r="G12" s="6">
        <v>43889</v>
      </c>
      <c r="H12" s="84">
        <f>'CY2020'!H12</f>
        <v>0</v>
      </c>
    </row>
    <row r="13" spans="1:13" s="5" customFormat="1" ht="13.5" x14ac:dyDescent="0.2">
      <c r="A13" s="6">
        <v>43903</v>
      </c>
      <c r="B13" s="84">
        <f>'CY2020'!B13</f>
        <v>0</v>
      </c>
      <c r="C13" s="84">
        <f>'CY2020'!C13</f>
        <v>0</v>
      </c>
      <c r="D13" s="84">
        <f>'CY2020'!D13</f>
        <v>0</v>
      </c>
      <c r="E13" s="4">
        <f t="shared" si="0"/>
        <v>0</v>
      </c>
      <c r="F13" s="44"/>
      <c r="G13" s="6">
        <v>43903</v>
      </c>
      <c r="H13" s="84">
        <f>'CY2020'!H13</f>
        <v>0</v>
      </c>
    </row>
    <row r="14" spans="1:13" s="5" customFormat="1" ht="13.5" x14ac:dyDescent="0.2">
      <c r="A14" s="6">
        <v>43917</v>
      </c>
      <c r="B14" s="84">
        <f>'CY2020'!B14</f>
        <v>0</v>
      </c>
      <c r="C14" s="84">
        <f>'CY2020'!C14</f>
        <v>0</v>
      </c>
      <c r="D14" s="84">
        <f>'CY2020'!D14</f>
        <v>0</v>
      </c>
      <c r="E14" s="4">
        <f t="shared" si="0"/>
        <v>0</v>
      </c>
      <c r="F14" s="44"/>
      <c r="G14" s="6">
        <v>43917</v>
      </c>
      <c r="H14" s="84">
        <f>'CY2020'!H14</f>
        <v>0</v>
      </c>
    </row>
    <row r="15" spans="1:13" s="5" customFormat="1" ht="13.5" x14ac:dyDescent="0.2">
      <c r="A15" s="6">
        <v>43931</v>
      </c>
      <c r="B15" s="84">
        <f>'CY2020'!B15</f>
        <v>0</v>
      </c>
      <c r="C15" s="84">
        <f>'CY2020'!C15</f>
        <v>0</v>
      </c>
      <c r="D15" s="84">
        <f>'CY2020'!D15</f>
        <v>0</v>
      </c>
      <c r="E15" s="4">
        <f t="shared" si="0"/>
        <v>0</v>
      </c>
      <c r="F15" s="44"/>
      <c r="G15" s="6">
        <v>43931</v>
      </c>
      <c r="H15" s="84">
        <f>'CY2020'!H15</f>
        <v>0</v>
      </c>
    </row>
    <row r="16" spans="1:13" s="5" customFormat="1" ht="13.5" x14ac:dyDescent="0.2">
      <c r="A16" s="6">
        <v>43945</v>
      </c>
      <c r="B16" s="84">
        <f>'CY2020'!B16</f>
        <v>0</v>
      </c>
      <c r="C16" s="84">
        <f>'CY2020'!C16</f>
        <v>0</v>
      </c>
      <c r="D16" s="84">
        <f>'CY2020'!D16</f>
        <v>0</v>
      </c>
      <c r="E16" s="4">
        <f t="shared" si="0"/>
        <v>0</v>
      </c>
      <c r="F16" s="44"/>
      <c r="G16" s="6">
        <v>43945</v>
      </c>
      <c r="H16" s="84">
        <f>'CY2020'!H16</f>
        <v>0</v>
      </c>
      <c r="M16" s="77"/>
    </row>
    <row r="17" spans="1:8" s="5" customFormat="1" ht="13.5" x14ac:dyDescent="0.2">
      <c r="A17" s="6">
        <v>43959</v>
      </c>
      <c r="B17" s="84">
        <f>'CY2020'!B17</f>
        <v>0</v>
      </c>
      <c r="C17" s="84">
        <f>'CY2020'!C17</f>
        <v>0</v>
      </c>
      <c r="D17" s="84">
        <f>'CY2020'!D17</f>
        <v>0</v>
      </c>
      <c r="E17" s="4">
        <f t="shared" si="0"/>
        <v>0</v>
      </c>
      <c r="F17" s="44"/>
      <c r="G17" s="6">
        <v>43959</v>
      </c>
      <c r="H17" s="84">
        <f>'CY2020'!H17</f>
        <v>0</v>
      </c>
    </row>
    <row r="18" spans="1:8" s="5" customFormat="1" ht="13.5" x14ac:dyDescent="0.2">
      <c r="A18" s="6">
        <v>43973</v>
      </c>
      <c r="B18" s="84">
        <f>'CY2020'!B18</f>
        <v>0</v>
      </c>
      <c r="C18" s="84">
        <f>'CY2020'!C18</f>
        <v>0</v>
      </c>
      <c r="D18" s="84">
        <f>'CY2020'!D18</f>
        <v>0</v>
      </c>
      <c r="E18" s="4">
        <f t="shared" si="0"/>
        <v>0</v>
      </c>
      <c r="F18" s="44"/>
      <c r="G18" s="6">
        <v>43973</v>
      </c>
      <c r="H18" s="84">
        <f>'CY2020'!H18</f>
        <v>0</v>
      </c>
    </row>
    <row r="19" spans="1:8" s="5" customFormat="1" ht="13.5" x14ac:dyDescent="0.2">
      <c r="A19" s="6">
        <v>43987</v>
      </c>
      <c r="B19" s="84">
        <f>'CY2020'!B19</f>
        <v>0</v>
      </c>
      <c r="C19" s="84">
        <f>'CY2020'!C19</f>
        <v>0</v>
      </c>
      <c r="D19" s="84">
        <f>'CY2020'!D19</f>
        <v>0</v>
      </c>
      <c r="E19" s="4">
        <f t="shared" si="0"/>
        <v>0</v>
      </c>
      <c r="F19" s="44"/>
      <c r="G19" s="6">
        <v>43987</v>
      </c>
      <c r="H19" s="84">
        <f>'CY2020'!H19</f>
        <v>0</v>
      </c>
    </row>
    <row r="20" spans="1:8" s="5" customFormat="1" ht="13.5" x14ac:dyDescent="0.2">
      <c r="A20" s="6">
        <v>44001</v>
      </c>
      <c r="B20" s="84">
        <f>'CY2020'!B20</f>
        <v>0</v>
      </c>
      <c r="C20" s="84">
        <f>'CY2020'!C20</f>
        <v>0</v>
      </c>
      <c r="D20" s="84">
        <f>'CY2020'!D20</f>
        <v>0</v>
      </c>
      <c r="E20" s="4">
        <f t="shared" si="0"/>
        <v>0</v>
      </c>
      <c r="F20" s="44"/>
      <c r="G20" s="6">
        <v>44001</v>
      </c>
      <c r="H20" s="84">
        <f>'CY2020'!H20</f>
        <v>0</v>
      </c>
    </row>
    <row r="21" spans="1:8" s="5" customFormat="1" ht="13.5" x14ac:dyDescent="0.2">
      <c r="A21" s="6">
        <v>43648</v>
      </c>
      <c r="B21" s="84">
        <f>'CY2020'!B21</f>
        <v>0</v>
      </c>
      <c r="C21" s="84">
        <f>'CY2020'!C21</f>
        <v>0</v>
      </c>
      <c r="D21" s="84">
        <f>'CY2020'!D21</f>
        <v>0</v>
      </c>
      <c r="E21" s="4">
        <f t="shared" si="0"/>
        <v>0</v>
      </c>
      <c r="F21" s="44"/>
      <c r="G21" s="6">
        <v>43648</v>
      </c>
      <c r="H21" s="84">
        <f>'CY2020'!H21</f>
        <v>0</v>
      </c>
    </row>
    <row r="22" spans="1:8" s="5" customFormat="1" ht="13.5" x14ac:dyDescent="0.2">
      <c r="A22" s="6">
        <v>44029</v>
      </c>
      <c r="B22" s="84">
        <f>'CY2020'!B22</f>
        <v>0</v>
      </c>
      <c r="C22" s="84">
        <f>'CY2020'!C22</f>
        <v>0</v>
      </c>
      <c r="D22" s="84">
        <f>'CY2020'!D22</f>
        <v>0</v>
      </c>
      <c r="E22" s="4">
        <f t="shared" si="0"/>
        <v>0</v>
      </c>
      <c r="F22" s="44"/>
      <c r="G22" s="6">
        <v>44029</v>
      </c>
      <c r="H22" s="84">
        <f>'CY2020'!H22</f>
        <v>0</v>
      </c>
    </row>
    <row r="23" spans="1:8" s="5" customFormat="1" ht="13.5" x14ac:dyDescent="0.2">
      <c r="A23" s="6">
        <v>44043</v>
      </c>
      <c r="B23" s="84">
        <f>'CY2020'!B23</f>
        <v>0</v>
      </c>
      <c r="C23" s="84">
        <f>'CY2020'!C23</f>
        <v>0</v>
      </c>
      <c r="D23" s="84">
        <f>'CY2020'!D23</f>
        <v>0</v>
      </c>
      <c r="E23" s="4">
        <f t="shared" si="0"/>
        <v>0</v>
      </c>
      <c r="F23" s="44"/>
      <c r="G23" s="6">
        <v>44043</v>
      </c>
      <c r="H23" s="84">
        <f>'CY2020'!H23</f>
        <v>0</v>
      </c>
    </row>
    <row r="24" spans="1:8" s="5" customFormat="1" ht="13.5" x14ac:dyDescent="0.2">
      <c r="A24" s="6">
        <v>44057</v>
      </c>
      <c r="B24" s="84">
        <f>'CY2020'!B24</f>
        <v>0</v>
      </c>
      <c r="C24" s="84">
        <f>'CY2020'!C24</f>
        <v>0</v>
      </c>
      <c r="D24" s="84">
        <f>'CY2020'!D24</f>
        <v>0</v>
      </c>
      <c r="E24" s="4">
        <f t="shared" si="0"/>
        <v>0</v>
      </c>
      <c r="F24" s="44"/>
      <c r="G24" s="6">
        <v>44057</v>
      </c>
      <c r="H24" s="84">
        <f>'CY2020'!H24</f>
        <v>0</v>
      </c>
    </row>
    <row r="25" spans="1:8" s="5" customFormat="1" ht="13.5" x14ac:dyDescent="0.2">
      <c r="A25" s="6">
        <v>44071</v>
      </c>
      <c r="B25" s="84">
        <f>'CY2020'!B25</f>
        <v>0</v>
      </c>
      <c r="C25" s="84">
        <f>'CY2020'!C25</f>
        <v>0</v>
      </c>
      <c r="D25" s="84">
        <f>'CY2020'!D25</f>
        <v>0</v>
      </c>
      <c r="E25" s="4">
        <f t="shared" si="0"/>
        <v>0</v>
      </c>
      <c r="F25" s="44"/>
      <c r="G25" s="6">
        <v>44071</v>
      </c>
      <c r="H25" s="84">
        <f>'CY2020'!H25</f>
        <v>0</v>
      </c>
    </row>
    <row r="26" spans="1:8" s="5" customFormat="1" ht="13.5" x14ac:dyDescent="0.2">
      <c r="A26" s="6">
        <v>44085</v>
      </c>
      <c r="B26" s="84">
        <f>'CY2020'!B26</f>
        <v>0</v>
      </c>
      <c r="C26" s="84">
        <f>'CY2020'!C26</f>
        <v>0</v>
      </c>
      <c r="D26" s="84">
        <f>'CY2020'!D26</f>
        <v>0</v>
      </c>
      <c r="E26" s="4">
        <f t="shared" si="0"/>
        <v>0</v>
      </c>
      <c r="F26" s="44"/>
      <c r="G26" s="6">
        <v>44085</v>
      </c>
      <c r="H26" s="84">
        <f>'CY2020'!H26</f>
        <v>0</v>
      </c>
    </row>
    <row r="27" spans="1:8" s="5" customFormat="1" ht="13.5" x14ac:dyDescent="0.2">
      <c r="A27" s="6">
        <v>44099</v>
      </c>
      <c r="B27" s="84">
        <f>'CY2020'!B27</f>
        <v>0</v>
      </c>
      <c r="C27" s="84">
        <f>'CY2020'!C27</f>
        <v>0</v>
      </c>
      <c r="D27" s="84">
        <f>'CY2020'!D27</f>
        <v>0</v>
      </c>
      <c r="E27" s="4">
        <f t="shared" si="0"/>
        <v>0</v>
      </c>
      <c r="F27" s="44"/>
      <c r="G27" s="6">
        <v>44099</v>
      </c>
      <c r="H27" s="84">
        <f>'CY2020'!H27</f>
        <v>0</v>
      </c>
    </row>
    <row r="28" spans="1:8" s="5" customFormat="1" ht="13.5" x14ac:dyDescent="0.2">
      <c r="A28" s="6">
        <v>44113</v>
      </c>
      <c r="B28" s="84">
        <f>'CY2020'!B28</f>
        <v>0</v>
      </c>
      <c r="C28" s="84">
        <f>'CY2020'!C28</f>
        <v>0</v>
      </c>
      <c r="D28" s="84">
        <f>'CY2020'!D28</f>
        <v>0</v>
      </c>
      <c r="E28" s="4">
        <f t="shared" si="0"/>
        <v>0</v>
      </c>
      <c r="F28" s="44"/>
      <c r="G28" s="6">
        <v>44113</v>
      </c>
      <c r="H28" s="84">
        <f>'CY2020'!H28</f>
        <v>0</v>
      </c>
    </row>
    <row r="29" spans="1:8" s="5" customFormat="1" ht="13.5" x14ac:dyDescent="0.2">
      <c r="A29" s="6">
        <v>44127</v>
      </c>
      <c r="B29" s="84">
        <f>'CY2020'!B29</f>
        <v>0</v>
      </c>
      <c r="C29" s="84">
        <f>'CY2020'!C29</f>
        <v>0</v>
      </c>
      <c r="D29" s="84">
        <f>'CY2020'!D29</f>
        <v>0</v>
      </c>
      <c r="E29" s="4">
        <f t="shared" si="0"/>
        <v>0</v>
      </c>
      <c r="F29" s="44"/>
      <c r="G29" s="6">
        <v>44127</v>
      </c>
      <c r="H29" s="84">
        <f>'CY2020'!H29</f>
        <v>0</v>
      </c>
    </row>
    <row r="30" spans="1:8" s="5" customFormat="1" ht="13.5" x14ac:dyDescent="0.2">
      <c r="A30" s="6">
        <v>44141</v>
      </c>
      <c r="B30" s="84">
        <f>'CY2020'!B30</f>
        <v>0</v>
      </c>
      <c r="C30" s="84">
        <f>'CY2020'!C30</f>
        <v>0</v>
      </c>
      <c r="D30" s="84">
        <f>'CY2020'!D30</f>
        <v>0</v>
      </c>
      <c r="E30" s="4">
        <f t="shared" si="0"/>
        <v>0</v>
      </c>
      <c r="F30" s="44"/>
      <c r="G30" s="6">
        <v>44141</v>
      </c>
      <c r="H30" s="84">
        <f>'CY2020'!H30</f>
        <v>0</v>
      </c>
    </row>
    <row r="31" spans="1:8" s="5" customFormat="1" ht="13.5" x14ac:dyDescent="0.2">
      <c r="A31" s="6">
        <v>44155</v>
      </c>
      <c r="B31" s="84">
        <f>'CY2020'!B31</f>
        <v>0</v>
      </c>
      <c r="C31" s="84">
        <f>'CY2020'!C31</f>
        <v>0</v>
      </c>
      <c r="D31" s="84">
        <f>'CY2020'!D31</f>
        <v>0</v>
      </c>
      <c r="E31" s="4">
        <f t="shared" si="0"/>
        <v>0</v>
      </c>
      <c r="F31" s="44"/>
      <c r="G31" s="6">
        <v>44155</v>
      </c>
      <c r="H31" s="84">
        <f>'CY2020'!H31</f>
        <v>0</v>
      </c>
    </row>
    <row r="32" spans="1:8" s="5" customFormat="1" ht="13.5" x14ac:dyDescent="0.2">
      <c r="A32" s="6">
        <v>44169</v>
      </c>
      <c r="B32" s="84">
        <f>'CY2020'!B32</f>
        <v>0</v>
      </c>
      <c r="C32" s="84">
        <f>'CY2020'!C32</f>
        <v>0</v>
      </c>
      <c r="D32" s="84">
        <f>'CY2020'!D32</f>
        <v>0</v>
      </c>
      <c r="E32" s="4">
        <f t="shared" si="0"/>
        <v>0</v>
      </c>
      <c r="F32" s="44"/>
      <c r="G32" s="6">
        <v>44169</v>
      </c>
      <c r="H32" s="84">
        <f>'CY2020'!H32</f>
        <v>0</v>
      </c>
    </row>
    <row r="33" spans="1:8" s="5" customFormat="1" ht="13.5" x14ac:dyDescent="0.2">
      <c r="A33" s="6">
        <v>44183</v>
      </c>
      <c r="B33" s="84">
        <f>'CY2020'!B33</f>
        <v>0</v>
      </c>
      <c r="C33" s="84">
        <f>'CY2020'!C33</f>
        <v>0</v>
      </c>
      <c r="D33" s="84">
        <f>'CY2020'!D33</f>
        <v>0</v>
      </c>
      <c r="E33" s="4">
        <f t="shared" si="0"/>
        <v>0</v>
      </c>
      <c r="F33" s="44"/>
      <c r="G33" s="6">
        <v>44183</v>
      </c>
      <c r="H33" s="84">
        <f>'CY2020'!H33</f>
        <v>0</v>
      </c>
    </row>
    <row r="34" spans="1:8" s="5" customFormat="1" ht="13.5" x14ac:dyDescent="0.2">
      <c r="A34" s="6">
        <v>44196</v>
      </c>
      <c r="B34" s="84">
        <f>'CY2020'!B34</f>
        <v>0</v>
      </c>
      <c r="C34" s="84">
        <f>'CY2020'!C34</f>
        <v>0</v>
      </c>
      <c r="D34" s="84">
        <f>'CY2020'!D34</f>
        <v>0</v>
      </c>
      <c r="E34" s="4">
        <f t="shared" si="0"/>
        <v>0</v>
      </c>
      <c r="F34" s="44"/>
      <c r="G34" s="6">
        <v>44196</v>
      </c>
      <c r="H34" s="84">
        <f>'CY2020'!H34</f>
        <v>0</v>
      </c>
    </row>
    <row r="35" spans="1:8" ht="27.75" customHeight="1" x14ac:dyDescent="0.25">
      <c r="A35" s="31" t="s">
        <v>0</v>
      </c>
      <c r="B35" s="32">
        <f>SUM(B8:B34)</f>
        <v>0</v>
      </c>
      <c r="C35" s="32">
        <f t="shared" ref="C35:D35" si="1">SUM(C8:C34)</f>
        <v>0</v>
      </c>
      <c r="D35" s="32">
        <f t="shared" si="1"/>
        <v>0</v>
      </c>
      <c r="E35" s="33">
        <f>SUM(B35:D35)</f>
        <v>0</v>
      </c>
      <c r="F35" s="45"/>
      <c r="G35" s="31" t="s">
        <v>0</v>
      </c>
      <c r="H35" s="33">
        <f>SUM(H8:H34)</f>
        <v>0</v>
      </c>
    </row>
    <row r="36" spans="1:8" s="81" customFormat="1" ht="14.25" customHeight="1" x14ac:dyDescent="0.2">
      <c r="A36" s="159" t="str">
        <f>IF(E35&lt;K3," ","UF's payroll system will automatically suspend your voluntary 403(b) contributions when you reach the IRS limit for the calendar year.")</f>
        <v xml:space="preserve"> </v>
      </c>
      <c r="B36" s="159"/>
      <c r="C36" s="159"/>
      <c r="D36" s="159"/>
      <c r="E36" s="159"/>
      <c r="F36" s="80"/>
      <c r="G36" s="159" t="str">
        <f>IF(H35&lt;K3," ","UF's payroll system will automatically suspend your voluntary 457 contributions when you reach the IRS limit for the calendar year.")</f>
        <v xml:space="preserve"> </v>
      </c>
      <c r="H36" s="159"/>
    </row>
    <row r="37" spans="1:8" s="83" customFormat="1" ht="14.25" customHeight="1" x14ac:dyDescent="0.2">
      <c r="A37" s="160"/>
      <c r="B37" s="160"/>
      <c r="C37" s="160"/>
      <c r="D37" s="160"/>
      <c r="E37" s="160"/>
      <c r="F37" s="82"/>
      <c r="G37" s="160"/>
      <c r="H37" s="160"/>
    </row>
    <row r="38" spans="1:8" ht="14.25" customHeight="1" x14ac:dyDescent="0.2">
      <c r="A38" s="9"/>
      <c r="B38" s="9"/>
      <c r="C38" s="9"/>
      <c r="D38" s="9"/>
      <c r="E38" s="9"/>
      <c r="F38" s="9"/>
      <c r="G38" s="160"/>
      <c r="H38" s="160"/>
    </row>
    <row r="39" spans="1:8" ht="14.25" customHeight="1" x14ac:dyDescent="0.2">
      <c r="A39" s="9"/>
      <c r="B39" s="9"/>
      <c r="C39" s="9"/>
      <c r="D39" s="9"/>
      <c r="E39" s="9"/>
      <c r="F39" s="9"/>
      <c r="G39" s="9"/>
      <c r="H39" s="9"/>
    </row>
  </sheetData>
  <sheetProtection sheet="1" objects="1" scenarios="1"/>
  <mergeCells count="12">
    <mergeCell ref="A5:E5"/>
    <mergeCell ref="G5:H5"/>
    <mergeCell ref="A6:E6"/>
    <mergeCell ref="G6:H6"/>
    <mergeCell ref="A36:E37"/>
    <mergeCell ref="G36:H38"/>
    <mergeCell ref="A1:H1"/>
    <mergeCell ref="A2:E2"/>
    <mergeCell ref="G2:H2"/>
    <mergeCell ref="G3:H3"/>
    <mergeCell ref="A4:E4"/>
    <mergeCell ref="G4:H4"/>
  </mergeCells>
  <conditionalFormatting sqref="E35">
    <cfRule type="cellIs" dxfId="1" priority="2" operator="greaterThanOrEqual">
      <formula>$K$3</formula>
    </cfRule>
  </conditionalFormatting>
  <conditionalFormatting sqref="H35">
    <cfRule type="cellIs" dxfId="0" priority="1" operator="greaterThanOrEqual">
      <formula>$K$3</formula>
    </cfRule>
  </conditionalFormatting>
  <printOptions horizontalCentered="1" verticalCentered="1"/>
  <pageMargins left="0.25" right="0.25" top="0.75" bottom="0.75" header="0.3" footer="0.3"/>
  <pageSetup scale="94" orientation="landscape" r:id="rId1"/>
  <headerFooter>
    <oddHeader>&amp;CUniversity of Florida
Voluntary Savings Plans</oddHeader>
    <oddFooter>&amp;RProjections as of &amp;D</oddFooter>
  </headerFooter>
  <ignoredErrors>
    <ignoredError sqref="B8:D34 H8:H3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Start</vt:lpstr>
      <vt:lpstr>CY2020</vt:lpstr>
      <vt:lpstr>Info</vt:lpstr>
      <vt:lpstr>Deadlines</vt:lpstr>
      <vt:lpstr>Help</vt:lpstr>
      <vt:lpstr>Printable</vt:lpstr>
      <vt:lpstr>Deadlines</vt:lpstr>
      <vt:lpstr>'CY2020'!Print_Area</vt:lpstr>
      <vt:lpstr>Deadlines!Print_Area</vt:lpstr>
      <vt:lpstr>Help!Print_Area</vt:lpstr>
      <vt:lpstr>Info!Print_Area</vt:lpstr>
      <vt:lpstr>Printable!Print_Area</vt:lpstr>
      <vt:lpstr>Start!Print_Area</vt:lpstr>
    </vt:vector>
  </TitlesOfParts>
  <Company>Operations Analysis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Howerton,Jacqueline L</cp:lastModifiedBy>
  <cp:lastPrinted>2019-12-20T17:48:04Z</cp:lastPrinted>
  <dcterms:created xsi:type="dcterms:W3CDTF">2014-09-10T17:35:10Z</dcterms:created>
  <dcterms:modified xsi:type="dcterms:W3CDTF">2020-02-04T20:37:43Z</dcterms:modified>
</cp:coreProperties>
</file>